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wsh\Desktop\Yummy Bones\Catering\The Knot Wire\Reply\"/>
    </mc:Choice>
  </mc:AlternateContent>
  <xr:revisionPtr revIDLastSave="0" documentId="8_{663D163F-150C-4575-8109-3CDC6ACC001A}" xr6:coauthVersionLast="47" xr6:coauthVersionMax="47" xr10:uidLastSave="{00000000-0000-0000-0000-000000000000}"/>
  <bookViews>
    <workbookView xWindow="28680" yWindow="-120" windowWidth="29040" windowHeight="15720" xr2:uid="{F214EA75-9A35-40C1-A07B-84E8E5470550}"/>
  </bookViews>
  <sheets>
    <sheet name="Worksheet" sheetId="1" r:id="rId1"/>
  </sheets>
  <definedNames>
    <definedName name="_xlnm.Print_Area" localSheetId="0">Worksheet!$A$1:$F$71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F5" i="1"/>
  <c r="D25" i="1"/>
  <c r="D16" i="1"/>
  <c r="D8" i="1"/>
  <c r="D113" i="1"/>
  <c r="D112" i="1"/>
  <c r="D87" i="1"/>
  <c r="D85" i="1"/>
  <c r="D84" i="1"/>
  <c r="D83" i="1"/>
  <c r="D96" i="1"/>
  <c r="D95" i="1"/>
  <c r="D94" i="1"/>
  <c r="D93" i="1"/>
  <c r="D92" i="1"/>
  <c r="D91" i="1"/>
  <c r="D90" i="1"/>
  <c r="D109" i="1"/>
  <c r="D108" i="1"/>
  <c r="D107" i="1"/>
  <c r="D106" i="1"/>
  <c r="D103" i="1"/>
  <c r="D102" i="1"/>
  <c r="D101" i="1"/>
  <c r="D100" i="1"/>
  <c r="D99" i="1"/>
  <c r="F61" i="1"/>
  <c r="F60" i="1"/>
  <c r="F59" i="1"/>
  <c r="E69" i="1"/>
  <c r="E68" i="1"/>
  <c r="E67" i="1"/>
  <c r="E66" i="1"/>
  <c r="E65" i="1"/>
  <c r="F56" i="1"/>
  <c r="F55" i="1"/>
  <c r="F54" i="1"/>
  <c r="F53" i="1"/>
  <c r="F52" i="1"/>
  <c r="E49" i="1"/>
  <c r="E48" i="1"/>
  <c r="E47" i="1"/>
  <c r="E46" i="1"/>
  <c r="E45" i="1"/>
  <c r="E43" i="1"/>
  <c r="E42" i="1"/>
  <c r="E41" i="1"/>
  <c r="E40" i="1"/>
  <c r="E39" i="1"/>
  <c r="E33" i="1"/>
  <c r="E35" i="1"/>
  <c r="E34" i="1"/>
  <c r="E32" i="1"/>
  <c r="E31" i="1"/>
  <c r="E30" i="1"/>
  <c r="E29" i="1"/>
  <c r="D23" i="1"/>
  <c r="D22" i="1"/>
  <c r="D14" i="1"/>
  <c r="D13" i="1"/>
  <c r="D17" i="1" s="1"/>
  <c r="D6" i="1"/>
  <c r="D9" i="1" l="1"/>
  <c r="F3" i="1" s="1"/>
  <c r="F13" i="1"/>
  <c r="F19" i="1"/>
  <c r="D110" i="1"/>
  <c r="F17" i="1" s="1"/>
  <c r="F14" i="1"/>
  <c r="F10" i="1"/>
  <c r="F11" i="1"/>
  <c r="F12" i="1"/>
  <c r="D5" i="1"/>
  <c r="F20" i="1" l="1"/>
  <c r="F23" i="1" l="1"/>
  <c r="F2" i="1" s="1"/>
</calcChain>
</file>

<file path=xl/sharedStrings.xml><?xml version="1.0" encoding="utf-8"?>
<sst xmlns="http://schemas.openxmlformats.org/spreadsheetml/2006/main" count="152" uniqueCount="121">
  <si>
    <t>Cost/Item</t>
  </si>
  <si>
    <t># Needed</t>
  </si>
  <si>
    <t>FOOD RELATED RENTALS</t>
  </si>
  <si>
    <t>Dishes</t>
  </si>
  <si>
    <t>Water Glasses</t>
  </si>
  <si>
    <t>Wine Glasses</t>
  </si>
  <si>
    <t>Silverware</t>
  </si>
  <si>
    <t>Serving Dishes</t>
  </si>
  <si>
    <t>ALCOHOL</t>
  </si>
  <si>
    <t>Cost/Bottle</t>
  </si>
  <si>
    <t>Bartender</t>
  </si>
  <si>
    <t>Total Cost</t>
  </si>
  <si>
    <t>Service Fee = 25%</t>
  </si>
  <si>
    <t>Service Fee = 20%</t>
  </si>
  <si>
    <t xml:space="preserve">  3 Meats &amp; 2 Southern Sides Option</t>
  </si>
  <si>
    <t xml:space="preserve">  2 Meats &amp; 2 Southern Sides Option</t>
  </si>
  <si>
    <t>Includes set-up, full-service staffing, break down &amp; Clean up</t>
  </si>
  <si>
    <t>Includes delivery of hot and ready food, setup of meal.</t>
  </si>
  <si>
    <t>ALA CARTE</t>
  </si>
  <si>
    <t>Enter # of Full Pan</t>
  </si>
  <si>
    <t>Enter # of Half Pan</t>
  </si>
  <si>
    <t>Enter # of Rack of Ribs</t>
  </si>
  <si>
    <t>Full pan feeds 45 - 50 People</t>
  </si>
  <si>
    <t xml:space="preserve">Smoked Meats </t>
  </si>
  <si>
    <t>Half pan feeds 22-25 people</t>
  </si>
  <si>
    <t>Southern Sides</t>
  </si>
  <si>
    <t>Hot Sides</t>
  </si>
  <si>
    <t>Cold Sides</t>
  </si>
  <si>
    <t>Enter # of bowls of salad</t>
  </si>
  <si>
    <t>Enter # of trays Cheese Crackers</t>
  </si>
  <si>
    <t>Enter Orders of Meatballs</t>
  </si>
  <si>
    <t># of Attendees</t>
  </si>
  <si>
    <t>Your choices will be hot and ready in serving pans</t>
  </si>
  <si>
    <t>TOTAL COST FOR YOUR EVENT</t>
  </si>
  <si>
    <t>Full Catering</t>
  </si>
  <si>
    <t>Delivery Catering</t>
  </si>
  <si>
    <t>Pickup Catering</t>
  </si>
  <si>
    <t>Ala Carte - Meats</t>
  </si>
  <si>
    <t>Ala Carte - Sides</t>
  </si>
  <si>
    <t>Ala Carte - Apps</t>
  </si>
  <si>
    <t>Sales Tax</t>
  </si>
  <si>
    <t>Food Related Rentals</t>
  </si>
  <si>
    <t>Travel Cost if further than 1 hour from Port Washington, WI</t>
  </si>
  <si>
    <t>Enter # of Orders</t>
  </si>
  <si>
    <t>Enter # of orders of Smoked Wings</t>
  </si>
  <si>
    <t xml:space="preserve">Signature BBQ Sauce </t>
  </si>
  <si>
    <t>Original</t>
  </si>
  <si>
    <t>Buffalo</t>
  </si>
  <si>
    <t>Spicy</t>
  </si>
  <si>
    <t xml:space="preserve">Peach </t>
  </si>
  <si>
    <t>Cinnamon Honey</t>
  </si>
  <si>
    <t>Enter # of Orders 32 oz</t>
  </si>
  <si>
    <t>Enter # of Orders 64 oz</t>
  </si>
  <si>
    <t>BBQ Sauce</t>
  </si>
  <si>
    <t>CATERING WORKSHEET</t>
  </si>
  <si>
    <t>Choose Either Full Service or Delivery Catering</t>
  </si>
  <si>
    <r>
      <t xml:space="preserve">FULL SERVICE CATERING </t>
    </r>
    <r>
      <rPr>
        <b/>
        <i/>
        <sz val="12"/>
        <color rgb="FFFF0000"/>
        <rFont val="Georgia"/>
        <family val="1"/>
      </rPr>
      <t>(choose 1 Option)</t>
    </r>
  </si>
  <si>
    <r>
      <t xml:space="preserve">DELIVERY CATERING </t>
    </r>
    <r>
      <rPr>
        <b/>
        <i/>
        <sz val="12"/>
        <color rgb="FFFF0000"/>
        <rFont val="Georgia"/>
        <family val="1"/>
      </rPr>
      <t>(choose 1 Option)</t>
    </r>
  </si>
  <si>
    <r>
      <t xml:space="preserve">PICKUP CATERING  </t>
    </r>
    <r>
      <rPr>
        <b/>
        <i/>
        <sz val="12"/>
        <color rgb="FFFF0000"/>
        <rFont val="Georgia"/>
        <family val="1"/>
      </rPr>
      <t>(choose 1 Option)</t>
    </r>
  </si>
  <si>
    <r>
      <rPr>
        <b/>
        <sz val="14"/>
        <color theme="1"/>
        <rFont val="Calibri"/>
        <family val="2"/>
        <scheme val="minor"/>
      </rPr>
      <t>Pulled Chicken</t>
    </r>
    <r>
      <rPr>
        <sz val="14"/>
        <color theme="1"/>
        <rFont val="Calibri"/>
        <family val="2"/>
        <scheme val="minor"/>
      </rPr>
      <t xml:space="preserve"> - sauced </t>
    </r>
    <r>
      <rPr>
        <sz val="10"/>
        <color theme="1"/>
        <rFont val="Calibri"/>
        <family val="2"/>
        <scheme val="minor"/>
      </rPr>
      <t xml:space="preserve">- </t>
    </r>
    <r>
      <rPr>
        <b/>
        <sz val="11"/>
        <color rgb="FFFF0000"/>
        <rFont val="Calibri"/>
        <family val="2"/>
        <scheme val="minor"/>
      </rPr>
      <t>Full $199  Half $99</t>
    </r>
  </si>
  <si>
    <r>
      <rPr>
        <b/>
        <sz val="14"/>
        <rFont val="Calibri"/>
        <family val="2"/>
        <scheme val="minor"/>
      </rPr>
      <t>Smoked Beef Brisket</t>
    </r>
    <r>
      <rPr>
        <sz val="14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 - </t>
    </r>
    <r>
      <rPr>
        <b/>
        <sz val="11"/>
        <color rgb="FFFF0000"/>
        <rFont val="Calibri"/>
        <family val="2"/>
        <scheme val="minor"/>
      </rPr>
      <t>Full $359  Half $179</t>
    </r>
  </si>
  <si>
    <r>
      <rPr>
        <b/>
        <sz val="14"/>
        <color theme="1"/>
        <rFont val="Calibri"/>
        <family val="2"/>
        <scheme val="minor"/>
      </rPr>
      <t>Pulled Pork</t>
    </r>
    <r>
      <rPr>
        <sz val="14"/>
        <color theme="1"/>
        <rFont val="Calibri"/>
        <family val="2"/>
        <scheme val="minor"/>
      </rPr>
      <t xml:space="preserve"> - sauced </t>
    </r>
    <r>
      <rPr>
        <sz val="10"/>
        <color theme="1"/>
        <rFont val="Calibri"/>
        <family val="2"/>
        <scheme val="minor"/>
      </rPr>
      <t xml:space="preserve">- </t>
    </r>
    <r>
      <rPr>
        <b/>
        <sz val="11"/>
        <color rgb="FFFF0000"/>
        <rFont val="Calibri"/>
        <family val="2"/>
        <scheme val="minor"/>
      </rPr>
      <t>Full $219  Half $109</t>
    </r>
  </si>
  <si>
    <r>
      <rPr>
        <b/>
        <sz val="14"/>
        <color theme="1"/>
        <rFont val="Calibri"/>
        <family val="2"/>
        <scheme val="minor"/>
      </rPr>
      <t>Ribs</t>
    </r>
    <r>
      <rPr>
        <sz val="12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- </t>
    </r>
    <r>
      <rPr>
        <b/>
        <sz val="12"/>
        <color rgb="FFFF0000"/>
        <rFont val="Calibri"/>
        <family val="2"/>
        <scheme val="minor"/>
      </rPr>
      <t>$22.99 per rack</t>
    </r>
  </si>
  <si>
    <r>
      <rPr>
        <b/>
        <sz val="14"/>
        <color theme="1"/>
        <rFont val="Calibri"/>
        <family val="2"/>
        <scheme val="minor"/>
      </rPr>
      <t>Smoked Sausage</t>
    </r>
    <r>
      <rPr>
        <sz val="10"/>
        <color theme="1"/>
        <rFont val="Calibri"/>
        <family val="2"/>
        <scheme val="minor"/>
      </rPr>
      <t xml:space="preserve"> -  </t>
    </r>
    <r>
      <rPr>
        <b/>
        <sz val="12"/>
        <color rgb="FFFF0000"/>
        <rFont val="Calibri"/>
        <family val="2"/>
        <scheme val="minor"/>
      </rPr>
      <t>Full $199  Half $99</t>
    </r>
  </si>
  <si>
    <r>
      <rPr>
        <b/>
        <sz val="14"/>
        <color theme="1"/>
        <rFont val="Calibri"/>
        <family val="2"/>
        <scheme val="minor"/>
      </rPr>
      <t>Smoked Wings</t>
    </r>
    <r>
      <rPr>
        <sz val="14"/>
        <color theme="1"/>
        <rFont val="Calibri"/>
        <family val="2"/>
        <scheme val="minor"/>
      </rPr>
      <t xml:space="preserve">  -</t>
    </r>
    <r>
      <rPr>
        <sz val="10"/>
        <color theme="1"/>
        <rFont val="Calibri"/>
        <family val="2"/>
        <scheme val="minor"/>
      </rPr>
      <t xml:space="preserve">  </t>
    </r>
    <r>
      <rPr>
        <b/>
        <sz val="12"/>
        <color rgb="FFFF0000"/>
        <rFont val="Calibri"/>
        <family val="2"/>
        <scheme val="minor"/>
      </rPr>
      <t>Full $249  Half $129</t>
    </r>
  </si>
  <si>
    <r>
      <rPr>
        <b/>
        <sz val="14"/>
        <color theme="1"/>
        <rFont val="Calibri"/>
        <family val="2"/>
        <scheme val="minor"/>
      </rPr>
      <t>Rib Tips</t>
    </r>
    <r>
      <rPr>
        <sz val="10"/>
        <color theme="1"/>
        <rFont val="Calibri"/>
        <family val="2"/>
        <scheme val="minor"/>
      </rPr>
      <t xml:space="preserve"> -  </t>
    </r>
    <r>
      <rPr>
        <b/>
        <sz val="12"/>
        <color rgb="FFFF0000"/>
        <rFont val="Calibri"/>
        <family val="2"/>
        <scheme val="minor"/>
      </rPr>
      <t>Full $249  Half $129</t>
    </r>
  </si>
  <si>
    <r>
      <rPr>
        <b/>
        <sz val="14"/>
        <color theme="1"/>
        <rFont val="Calibri"/>
        <family val="2"/>
        <scheme val="minor"/>
      </rPr>
      <t>Southern Baked Beans</t>
    </r>
    <r>
      <rPr>
        <sz val="14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2"/>
        <color rgb="FFFF0000"/>
        <rFont val="Calibri"/>
        <family val="2"/>
        <scheme val="minor"/>
      </rPr>
      <t>Full $80  Half $40</t>
    </r>
  </si>
  <si>
    <r>
      <rPr>
        <b/>
        <sz val="14"/>
        <color theme="1"/>
        <rFont val="Calibri"/>
        <family val="2"/>
        <scheme val="minor"/>
      </rPr>
      <t>Mama Louise Mac and Cheese</t>
    </r>
    <r>
      <rPr>
        <sz val="10"/>
        <color theme="1"/>
        <rFont val="Calibri"/>
        <family val="2"/>
        <scheme val="minor"/>
      </rPr>
      <t xml:space="preserve">  </t>
    </r>
    <r>
      <rPr>
        <b/>
        <sz val="12"/>
        <color rgb="FFFF0000"/>
        <rFont val="Calibri"/>
        <family val="2"/>
        <scheme val="minor"/>
      </rPr>
      <t>Full $120  Half $60</t>
    </r>
  </si>
  <si>
    <r>
      <rPr>
        <b/>
        <sz val="14"/>
        <color theme="1"/>
        <rFont val="Calibri"/>
        <family val="2"/>
        <scheme val="minor"/>
      </rPr>
      <t>Cowboy Potatoes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2"/>
        <color rgb="FFFF0000"/>
        <rFont val="Calibri"/>
        <family val="2"/>
        <scheme val="minor"/>
      </rPr>
      <t xml:space="preserve"> Full $99  Half $50</t>
    </r>
  </si>
  <si>
    <r>
      <rPr>
        <b/>
        <sz val="14"/>
        <color theme="1"/>
        <rFont val="Calibri"/>
        <family val="2"/>
        <scheme val="minor"/>
      </rPr>
      <t>Garlic Mashed Potatoes</t>
    </r>
    <r>
      <rPr>
        <sz val="10"/>
        <color theme="1"/>
        <rFont val="Calibri"/>
        <family val="2"/>
        <scheme val="minor"/>
      </rPr>
      <t xml:space="preserve">  </t>
    </r>
    <r>
      <rPr>
        <b/>
        <sz val="12"/>
        <color rgb="FFFF0000"/>
        <rFont val="Calibri"/>
        <family val="2"/>
        <scheme val="minor"/>
      </rPr>
      <t>Full $99  Half $50</t>
    </r>
  </si>
  <si>
    <r>
      <rPr>
        <b/>
        <sz val="14"/>
        <color theme="1"/>
        <rFont val="Calibri"/>
        <family val="2"/>
        <scheme val="minor"/>
      </rPr>
      <t>Green Bean Casserole</t>
    </r>
    <r>
      <rPr>
        <sz val="10"/>
        <color theme="1"/>
        <rFont val="Calibri"/>
        <family val="2"/>
        <scheme val="minor"/>
      </rPr>
      <t xml:space="preserve">  </t>
    </r>
    <r>
      <rPr>
        <b/>
        <sz val="12"/>
        <color rgb="FFFF0000"/>
        <rFont val="Calibri"/>
        <family val="2"/>
        <scheme val="minor"/>
      </rPr>
      <t>Full $80  Half $40</t>
    </r>
  </si>
  <si>
    <r>
      <rPr>
        <b/>
        <sz val="14"/>
        <color theme="1"/>
        <rFont val="Calibri"/>
        <family val="2"/>
        <scheme val="minor"/>
      </rPr>
      <t>House-Made Slaw</t>
    </r>
    <r>
      <rPr>
        <sz val="10"/>
        <color theme="1"/>
        <rFont val="Calibri"/>
        <family val="2"/>
        <scheme val="minor"/>
      </rPr>
      <t xml:space="preserve">  </t>
    </r>
    <r>
      <rPr>
        <b/>
        <sz val="12"/>
        <color rgb="FFFF0000"/>
        <rFont val="Calibri"/>
        <family val="2"/>
        <scheme val="minor"/>
      </rPr>
      <t>Full $70  Half $35</t>
    </r>
  </si>
  <si>
    <r>
      <rPr>
        <b/>
        <sz val="14"/>
        <color theme="1"/>
        <rFont val="Calibri"/>
        <family val="2"/>
        <scheme val="minor"/>
      </rPr>
      <t>Jalapeno Cilantro Slaw</t>
    </r>
    <r>
      <rPr>
        <sz val="10"/>
        <color theme="1"/>
        <rFont val="Calibri"/>
        <family val="2"/>
        <scheme val="minor"/>
      </rPr>
      <t xml:space="preserve">  </t>
    </r>
    <r>
      <rPr>
        <b/>
        <sz val="12"/>
        <color rgb="FFFF0000"/>
        <rFont val="Calibri"/>
        <family val="2"/>
        <scheme val="minor"/>
      </rPr>
      <t>Full $70  Half $35</t>
    </r>
  </si>
  <si>
    <r>
      <rPr>
        <b/>
        <sz val="14"/>
        <color theme="1"/>
        <rFont val="Calibri"/>
        <family val="2"/>
        <scheme val="minor"/>
      </rPr>
      <t>Cowboy Caviar</t>
    </r>
    <r>
      <rPr>
        <sz val="10"/>
        <color theme="1"/>
        <rFont val="Calibri"/>
        <family val="2"/>
        <scheme val="minor"/>
      </rPr>
      <t xml:space="preserve">  </t>
    </r>
    <r>
      <rPr>
        <b/>
        <sz val="12"/>
        <color rgb="FFFF0000"/>
        <rFont val="Calibri"/>
        <family val="2"/>
        <scheme val="minor"/>
      </rPr>
      <t>Full $80  Half $40</t>
    </r>
  </si>
  <si>
    <r>
      <rPr>
        <b/>
        <sz val="14"/>
        <color theme="1"/>
        <rFont val="Calibri"/>
        <family val="2"/>
        <scheme val="minor"/>
      </rPr>
      <t>Potato Salad</t>
    </r>
    <r>
      <rPr>
        <sz val="10"/>
        <color theme="1"/>
        <rFont val="Calibri"/>
        <family val="2"/>
        <scheme val="minor"/>
      </rPr>
      <t xml:space="preserve">  </t>
    </r>
    <r>
      <rPr>
        <b/>
        <sz val="12"/>
        <color rgb="FFFF0000"/>
        <rFont val="Calibri"/>
        <family val="2"/>
        <scheme val="minor"/>
      </rPr>
      <t>Full $120  Half $60</t>
    </r>
  </si>
  <si>
    <r>
      <rPr>
        <b/>
        <sz val="14"/>
        <color theme="1"/>
        <rFont val="Calibri"/>
        <family val="2"/>
        <scheme val="minor"/>
      </rPr>
      <t>Mixed Green Salad</t>
    </r>
    <r>
      <rPr>
        <sz val="14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  </t>
    </r>
    <r>
      <rPr>
        <b/>
        <sz val="12"/>
        <color rgb="FFFF0000"/>
        <rFont val="Calibri"/>
        <family val="2"/>
        <scheme val="minor"/>
      </rPr>
      <t xml:space="preserve"> $65</t>
    </r>
  </si>
  <si>
    <r>
      <rPr>
        <b/>
        <sz val="14"/>
        <color theme="1"/>
        <rFont val="Calibri"/>
        <family val="2"/>
        <scheme val="minor"/>
      </rPr>
      <t>Smoked Wings</t>
    </r>
    <r>
      <rPr>
        <sz val="12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- (20- 25 people)   </t>
    </r>
    <r>
      <rPr>
        <b/>
        <sz val="12"/>
        <color rgb="FFFF0000"/>
        <rFont val="Calibri"/>
        <family val="2"/>
        <scheme val="minor"/>
      </rPr>
      <t>$49</t>
    </r>
  </si>
  <si>
    <r>
      <rPr>
        <b/>
        <sz val="14"/>
        <color theme="1"/>
        <rFont val="Calibri"/>
        <family val="2"/>
        <scheme val="minor"/>
      </rPr>
      <t xml:space="preserve">Assortment of Cheese </t>
    </r>
    <r>
      <rPr>
        <sz val="10"/>
        <color theme="1"/>
        <rFont val="Calibri"/>
        <family val="2"/>
        <scheme val="minor"/>
      </rPr>
      <t>(30 - 40 people)</t>
    </r>
    <r>
      <rPr>
        <b/>
        <sz val="14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  </t>
    </r>
    <r>
      <rPr>
        <b/>
        <sz val="12"/>
        <color rgb="FFFF0000"/>
        <rFont val="Calibri"/>
        <family val="2"/>
        <scheme val="minor"/>
      </rPr>
      <t>$65</t>
    </r>
  </si>
  <si>
    <r>
      <rPr>
        <b/>
        <sz val="14"/>
        <color theme="1"/>
        <rFont val="Calibri"/>
        <family val="2"/>
        <scheme val="minor"/>
      </rPr>
      <t>Veggies &amp; Dip</t>
    </r>
    <r>
      <rPr>
        <sz val="10"/>
        <color theme="1"/>
        <rFont val="Calibri"/>
        <family val="2"/>
        <scheme val="minor"/>
      </rPr>
      <t xml:space="preserve"> (20 - 25 people)  </t>
    </r>
    <r>
      <rPr>
        <b/>
        <sz val="12"/>
        <color rgb="FFFF0000"/>
        <rFont val="Calibri"/>
        <family val="2"/>
        <scheme val="minor"/>
      </rPr>
      <t>$49</t>
    </r>
  </si>
  <si>
    <r>
      <rPr>
        <b/>
        <sz val="14"/>
        <color theme="1"/>
        <rFont val="Calibri"/>
        <family val="2"/>
        <scheme val="minor"/>
      </rPr>
      <t>Seasonal Fresh Fruit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2"/>
        <color rgb="FFFF000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(20 - 25 people)</t>
    </r>
    <r>
      <rPr>
        <b/>
        <sz val="12"/>
        <color rgb="FFFF0000"/>
        <rFont val="Calibri"/>
        <family val="2"/>
        <scheme val="minor"/>
      </rPr>
      <t xml:space="preserve"> $59</t>
    </r>
  </si>
  <si>
    <r>
      <rPr>
        <b/>
        <sz val="14"/>
        <color theme="1"/>
        <rFont val="Calibri"/>
        <family val="2"/>
        <scheme val="minor"/>
      </rPr>
      <t>BBQ Meatballs</t>
    </r>
    <r>
      <rPr>
        <sz val="10"/>
        <color theme="1"/>
        <rFont val="Calibri"/>
        <family val="2"/>
        <scheme val="minor"/>
      </rPr>
      <t xml:space="preserve"> (feeds 25 - 30 people) </t>
    </r>
    <r>
      <rPr>
        <b/>
        <sz val="12"/>
        <color rgb="FFFF0000"/>
        <rFont val="Calibri"/>
        <family val="2"/>
        <scheme val="minor"/>
      </rPr>
      <t>$39</t>
    </r>
  </si>
  <si>
    <t xml:space="preserve">Enter # of Orders 16 oz </t>
  </si>
  <si>
    <t>Linens</t>
  </si>
  <si>
    <t xml:space="preserve">  108" Round</t>
  </si>
  <si>
    <t xml:space="preserve">  120" Round</t>
  </si>
  <si>
    <t xml:space="preserve">  72" Square</t>
  </si>
  <si>
    <t xml:space="preserve">  90" Round</t>
  </si>
  <si>
    <t xml:space="preserve">  60" x 120" Banquet</t>
  </si>
  <si>
    <t>Chairs</t>
  </si>
  <si>
    <t xml:space="preserve">  Bone color</t>
  </si>
  <si>
    <t xml:space="preserve">  Brown color</t>
  </si>
  <si>
    <t xml:space="preserve">  White color</t>
  </si>
  <si>
    <t xml:space="preserve">  Wedding Chairs White</t>
  </si>
  <si>
    <t>4 Foot Bar</t>
  </si>
  <si>
    <t>$25 / hour</t>
  </si>
  <si>
    <t>Tables</t>
  </si>
  <si>
    <t xml:space="preserve">  24" Cocktail</t>
  </si>
  <si>
    <t xml:space="preserve">  36" Cocktail</t>
  </si>
  <si>
    <t xml:space="preserve">  48" Round Dining Table (seats 6)</t>
  </si>
  <si>
    <t xml:space="preserve">  36" Round Dining table (seats 4)</t>
  </si>
  <si>
    <t xml:space="preserve">  60" Round Dining Table (seats 8)</t>
  </si>
  <si>
    <t xml:space="preserve">  6' Plastic rectangular table (seats 6)</t>
  </si>
  <si>
    <t xml:space="preserve">  8' Plastic rectangular table (seats 8)</t>
  </si>
  <si>
    <t xml:space="preserve">  Forks</t>
  </si>
  <si>
    <t xml:space="preserve">  Knives</t>
  </si>
  <si>
    <t xml:space="preserve">  Spoons</t>
  </si>
  <si>
    <t>Bar Expense</t>
  </si>
  <si>
    <t>Breads</t>
  </si>
  <si>
    <r>
      <rPr>
        <b/>
        <sz val="14"/>
        <color theme="1"/>
        <rFont val="Calibri"/>
        <family val="2"/>
        <scheme val="minor"/>
      </rPr>
      <t>Gourmet Sandwich Buns (8 Packs)</t>
    </r>
    <r>
      <rPr>
        <sz val="10"/>
        <color theme="1"/>
        <rFont val="Calibri"/>
        <family val="2"/>
        <scheme val="minor"/>
      </rPr>
      <t xml:space="preserve">   </t>
    </r>
    <r>
      <rPr>
        <b/>
        <sz val="12"/>
        <color rgb="FFFF0000"/>
        <rFont val="Calibri"/>
        <family val="2"/>
        <scheme val="minor"/>
      </rPr>
      <t>$7.99 per pack</t>
    </r>
  </si>
  <si>
    <r>
      <rPr>
        <b/>
        <sz val="14"/>
        <color theme="1"/>
        <rFont val="Calibri"/>
        <family val="2"/>
        <scheme val="minor"/>
      </rPr>
      <t>Slider Rolls (18 Pack)</t>
    </r>
    <r>
      <rPr>
        <sz val="10"/>
        <color theme="1"/>
        <rFont val="Calibri"/>
        <family val="2"/>
        <scheme val="minor"/>
      </rPr>
      <t xml:space="preserve">   </t>
    </r>
    <r>
      <rPr>
        <b/>
        <sz val="12"/>
        <color rgb="FFFF0000"/>
        <rFont val="Calibri"/>
        <family val="2"/>
        <scheme val="minor"/>
      </rPr>
      <t>$9.99 per pack</t>
    </r>
  </si>
  <si>
    <r>
      <rPr>
        <b/>
        <sz val="14"/>
        <color theme="1"/>
        <rFont val="Calibri"/>
        <family val="2"/>
        <scheme val="minor"/>
      </rPr>
      <t xml:space="preserve">Corn Bread      </t>
    </r>
    <r>
      <rPr>
        <b/>
        <sz val="12"/>
        <color rgb="FFFF0000"/>
        <rFont val="Calibri"/>
        <family val="2"/>
        <scheme val="minor"/>
      </rPr>
      <t>30 - $45</t>
    </r>
    <r>
      <rPr>
        <sz val="10"/>
        <color theme="1"/>
        <rFont val="Calibri"/>
        <family val="2"/>
        <scheme val="minor"/>
      </rPr>
      <t xml:space="preserve">   </t>
    </r>
    <r>
      <rPr>
        <b/>
        <sz val="12"/>
        <color rgb="FFFF0000"/>
        <rFont val="Calibri"/>
        <family val="2"/>
        <scheme val="minor"/>
      </rPr>
      <t xml:space="preserve"> 15 - $22.50</t>
    </r>
  </si>
  <si>
    <t>Sandwich Buns</t>
  </si>
  <si>
    <t>Slider Buns</t>
  </si>
  <si>
    <t>Corn Bread - 15</t>
  </si>
  <si>
    <t>Corn Bread - 30</t>
  </si>
  <si>
    <t>Sub-Total</t>
  </si>
  <si>
    <t>Required</t>
  </si>
  <si>
    <t>Travel Fee</t>
  </si>
  <si>
    <t>Plastic Fork &amp; Knife</t>
  </si>
  <si>
    <t xml:space="preserve">  $3 per person add for Brisket</t>
  </si>
  <si>
    <t>If applicable, enter number of attendees when choosing Brisket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</si>
</sst>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_);_(* \(#,##0.0\);_(* &quot;-&quot;??_);_(@_)"/>
    <numFmt numFmtId="166" formatCode="&quot;$&quot;#,##0.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9"/>
      <color theme="1"/>
      <name val="Georgia"/>
      <family val="1"/>
    </font>
    <font>
      <b/>
      <i/>
      <sz val="8"/>
      <color theme="1"/>
      <name val="Georgia"/>
      <family val="1"/>
    </font>
    <font>
      <b/>
      <sz val="14"/>
      <color theme="1"/>
      <name val="Georgia"/>
      <family val="1"/>
    </font>
    <font>
      <b/>
      <u/>
      <sz val="14"/>
      <color rgb="FFFF0000"/>
      <name val="Georgia"/>
      <family val="1"/>
    </font>
    <font>
      <b/>
      <i/>
      <sz val="12"/>
      <color rgb="FFFF0000"/>
      <name val="Georgia"/>
      <family val="1"/>
    </font>
    <font>
      <b/>
      <sz val="26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Georgia"/>
      <family val="1"/>
    </font>
    <font>
      <b/>
      <i/>
      <sz val="12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theme="1"/>
      <name val="Georgia"/>
      <family val="1"/>
    </font>
    <font>
      <b/>
      <sz val="11"/>
      <color theme="1"/>
      <name val="Georgia"/>
      <family val="1"/>
    </font>
    <font>
      <b/>
      <sz val="10"/>
      <color theme="1"/>
      <name val="Georgia"/>
      <family val="1"/>
    </font>
    <font>
      <b/>
      <i/>
      <sz val="9"/>
      <color rgb="FF796725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rgb="FF79672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96725"/>
      </left>
      <right style="thin">
        <color rgb="FF796725"/>
      </right>
      <top/>
      <bottom style="thin">
        <color rgb="FF796725"/>
      </bottom>
      <diagonal/>
    </border>
    <border>
      <left style="thin">
        <color rgb="FF796725"/>
      </left>
      <right style="thin">
        <color rgb="FF796725"/>
      </right>
      <top style="thin">
        <color rgb="FF796725"/>
      </top>
      <bottom style="thin">
        <color rgb="FF796725"/>
      </bottom>
      <diagonal/>
    </border>
    <border>
      <left style="thin">
        <color rgb="FF796725"/>
      </left>
      <right/>
      <top style="thin">
        <color rgb="FF796725"/>
      </top>
      <bottom style="thin">
        <color rgb="FF796725"/>
      </bottom>
      <diagonal/>
    </border>
    <border>
      <left style="thin">
        <color rgb="FF796725"/>
      </left>
      <right style="thin">
        <color rgb="FF796725"/>
      </right>
      <top style="thin">
        <color rgb="FF796725"/>
      </top>
      <bottom/>
      <diagonal/>
    </border>
    <border>
      <left style="thin">
        <color rgb="FF796725"/>
      </left>
      <right/>
      <top/>
      <bottom style="thin">
        <color rgb="FF79672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96725"/>
      </left>
      <right/>
      <top style="thin">
        <color rgb="FF79672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796725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796725"/>
      </right>
      <top style="thin">
        <color rgb="FF796725"/>
      </top>
      <bottom style="thin">
        <color rgb="FF796725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6">
    <xf numFmtId="0" fontId="0" fillId="0" borderId="0" xfId="0"/>
    <xf numFmtId="165" fontId="3" fillId="2" borderId="1" xfId="1" applyNumberFormat="1" applyFont="1" applyFill="1" applyBorder="1" applyAlignment="1" applyProtection="1">
      <alignment horizontal="center"/>
      <protection locked="0"/>
    </xf>
    <xf numFmtId="166" fontId="4" fillId="3" borderId="3" xfId="0" applyNumberFormat="1" applyFont="1" applyFill="1" applyBorder="1" applyAlignment="1" applyProtection="1">
      <alignment horizontal="center"/>
      <protection locked="0"/>
    </xf>
    <xf numFmtId="165" fontId="4" fillId="3" borderId="4" xfId="1" applyNumberFormat="1" applyFont="1" applyFill="1" applyBorder="1" applyProtection="1">
      <protection locked="0"/>
    </xf>
    <xf numFmtId="165" fontId="4" fillId="3" borderId="1" xfId="1" applyNumberFormat="1" applyFont="1" applyFill="1" applyBorder="1" applyProtection="1">
      <protection locked="0"/>
    </xf>
    <xf numFmtId="166" fontId="4" fillId="3" borderId="1" xfId="0" applyNumberFormat="1" applyFont="1" applyFill="1" applyBorder="1" applyAlignment="1" applyProtection="1">
      <alignment horizontal="center"/>
    </xf>
    <xf numFmtId="0" fontId="0" fillId="0" borderId="0" xfId="0" applyBorder="1"/>
    <xf numFmtId="0" fontId="0" fillId="0" borderId="0" xfId="0" applyFill="1" applyBorder="1"/>
    <xf numFmtId="164" fontId="3" fillId="2" borderId="10" xfId="2" applyNumberFormat="1" applyFont="1" applyFill="1" applyBorder="1" applyAlignment="1" applyProtection="1">
      <alignment horizontal="center"/>
      <protection locked="0"/>
    </xf>
    <xf numFmtId="165" fontId="3" fillId="2" borderId="10" xfId="1" applyNumberFormat="1" applyFont="1" applyFill="1" applyBorder="1" applyAlignment="1" applyProtection="1">
      <alignment horizontal="center"/>
      <protection locked="0"/>
    </xf>
    <xf numFmtId="165" fontId="4" fillId="3" borderId="0" xfId="1" applyNumberFormat="1" applyFont="1" applyFill="1" applyBorder="1" applyProtection="1">
      <protection locked="0"/>
    </xf>
    <xf numFmtId="164" fontId="3" fillId="2" borderId="10" xfId="2" applyNumberFormat="1" applyFont="1" applyFill="1" applyBorder="1" applyAlignment="1" applyProtection="1">
      <alignment horizontal="center" wrapText="1"/>
      <protection locked="0"/>
    </xf>
    <xf numFmtId="166" fontId="4" fillId="0" borderId="0" xfId="0" applyNumberFormat="1" applyFont="1" applyFill="1" applyBorder="1" applyAlignment="1" applyProtection="1">
      <alignment horizontal="center"/>
      <protection locked="0"/>
    </xf>
    <xf numFmtId="165" fontId="4" fillId="0" borderId="0" xfId="1" applyNumberFormat="1" applyFont="1" applyFill="1" applyBorder="1" applyProtection="1">
      <protection locked="0"/>
    </xf>
    <xf numFmtId="165" fontId="3" fillId="2" borderId="9" xfId="1" applyNumberFormat="1" applyFont="1" applyFill="1" applyBorder="1" applyAlignment="1" applyProtection="1">
      <alignment horizontal="center"/>
      <protection locked="0"/>
    </xf>
    <xf numFmtId="1" fontId="4" fillId="3" borderId="1" xfId="1" applyNumberFormat="1" applyFont="1" applyFill="1" applyBorder="1" applyAlignment="1" applyProtection="1">
      <alignment horizontal="center"/>
      <protection locked="0"/>
    </xf>
    <xf numFmtId="166" fontId="4" fillId="3" borderId="0" xfId="0" applyNumberFormat="1" applyFont="1" applyFill="1" applyBorder="1" applyAlignment="1" applyProtection="1">
      <alignment horizontal="center"/>
    </xf>
    <xf numFmtId="166" fontId="4" fillId="2" borderId="1" xfId="0" applyNumberFormat="1" applyFont="1" applyFill="1" applyBorder="1" applyAlignment="1" applyProtection="1">
      <alignment horizontal="center"/>
    </xf>
    <xf numFmtId="165" fontId="4" fillId="2" borderId="1" xfId="1" applyNumberFormat="1" applyFont="1" applyFill="1" applyBorder="1" applyProtection="1">
      <protection locked="0"/>
    </xf>
    <xf numFmtId="166" fontId="4" fillId="3" borderId="13" xfId="0" applyNumberFormat="1" applyFont="1" applyFill="1" applyBorder="1" applyAlignment="1" applyProtection="1">
      <alignment horizontal="center"/>
    </xf>
    <xf numFmtId="166" fontId="8" fillId="3" borderId="0" xfId="0" applyNumberFormat="1" applyFont="1" applyFill="1" applyBorder="1" applyAlignment="1" applyProtection="1">
      <alignment horizontal="center" wrapText="1"/>
      <protection locked="0"/>
    </xf>
    <xf numFmtId="165" fontId="3" fillId="2" borderId="10" xfId="1" applyNumberFormat="1" applyFont="1" applyFill="1" applyBorder="1" applyAlignment="1" applyProtection="1">
      <alignment horizontal="center" wrapText="1"/>
      <protection locked="0"/>
    </xf>
    <xf numFmtId="1" fontId="5" fillId="3" borderId="3" xfId="0" applyNumberFormat="1" applyFont="1" applyFill="1" applyBorder="1" applyAlignment="1" applyProtection="1">
      <alignment horizontal="center"/>
      <protection locked="0"/>
    </xf>
    <xf numFmtId="1" fontId="4" fillId="3" borderId="3" xfId="0" applyNumberFormat="1" applyFont="1" applyFill="1" applyBorder="1" applyAlignment="1" applyProtection="1">
      <alignment horizontal="center"/>
      <protection locked="0"/>
    </xf>
    <xf numFmtId="1" fontId="4" fillId="3" borderId="3" xfId="1" applyNumberFormat="1" applyFont="1" applyFill="1" applyBorder="1" applyAlignment="1" applyProtection="1">
      <alignment horizontal="center"/>
      <protection locked="0"/>
    </xf>
    <xf numFmtId="1" fontId="4" fillId="3" borderId="14" xfId="0" applyNumberFormat="1" applyFont="1" applyFill="1" applyBorder="1" applyAlignment="1" applyProtection="1">
      <alignment horizontal="center"/>
      <protection locked="0"/>
    </xf>
    <xf numFmtId="1" fontId="4" fillId="3" borderId="1" xfId="0" applyNumberFormat="1" applyFont="1" applyFill="1" applyBorder="1" applyAlignment="1" applyProtection="1">
      <alignment horizontal="center"/>
      <protection locked="0"/>
    </xf>
    <xf numFmtId="166" fontId="4" fillId="3" borderId="0" xfId="3" applyNumberFormat="1" applyFont="1" applyFill="1" applyBorder="1" applyAlignment="1" applyProtection="1">
      <alignment horizontal="center"/>
      <protection locked="0"/>
    </xf>
    <xf numFmtId="166" fontId="4" fillId="3" borderId="1" xfId="3" applyNumberFormat="1" applyFont="1" applyFill="1" applyBorder="1" applyAlignment="1" applyProtection="1">
      <alignment horizontal="center"/>
      <protection locked="0"/>
    </xf>
    <xf numFmtId="165" fontId="7" fillId="2" borderId="2" xfId="1" applyNumberFormat="1" applyFont="1" applyFill="1" applyBorder="1" applyProtection="1">
      <protection locked="0"/>
    </xf>
    <xf numFmtId="165" fontId="3" fillId="2" borderId="0" xfId="1" applyNumberFormat="1" applyFont="1" applyFill="1" applyBorder="1" applyProtection="1">
      <protection locked="0"/>
    </xf>
    <xf numFmtId="0" fontId="3" fillId="2" borderId="0" xfId="0" applyFont="1" applyFill="1" applyBorder="1" applyAlignment="1">
      <alignment horizontal="center"/>
    </xf>
    <xf numFmtId="166" fontId="3" fillId="2" borderId="0" xfId="0" applyNumberFormat="1" applyFont="1" applyFill="1" applyBorder="1" applyAlignment="1" applyProtection="1">
      <alignment horizontal="center" wrapText="1"/>
      <protection locked="0"/>
    </xf>
    <xf numFmtId="1" fontId="4" fillId="3" borderId="4" xfId="1" applyNumberFormat="1" applyFont="1" applyFill="1" applyBorder="1" applyAlignment="1" applyProtection="1">
      <alignment horizontal="center"/>
      <protection locked="0"/>
    </xf>
    <xf numFmtId="165" fontId="4" fillId="3" borderId="12" xfId="1" applyNumberFormat="1" applyFont="1" applyFill="1" applyBorder="1" applyProtection="1">
      <protection locked="0"/>
    </xf>
    <xf numFmtId="1" fontId="4" fillId="3" borderId="5" xfId="0" applyNumberFormat="1" applyFont="1" applyFill="1" applyBorder="1" applyAlignment="1" applyProtection="1">
      <alignment horizontal="center"/>
      <protection locked="0"/>
    </xf>
    <xf numFmtId="1" fontId="4" fillId="3" borderId="8" xfId="1" applyNumberFormat="1" applyFont="1" applyFill="1" applyBorder="1" applyAlignment="1" applyProtection="1">
      <alignment horizontal="center"/>
      <protection locked="0"/>
    </xf>
    <xf numFmtId="0" fontId="20" fillId="2" borderId="11" xfId="0" applyFont="1" applyFill="1" applyBorder="1" applyAlignment="1" applyProtection="1">
      <alignment horizontal="center"/>
    </xf>
    <xf numFmtId="164" fontId="3" fillId="2" borderId="0" xfId="2" applyNumberFormat="1" applyFont="1" applyFill="1" applyBorder="1" applyAlignment="1" applyProtection="1">
      <alignment horizontal="center"/>
    </xf>
    <xf numFmtId="165" fontId="3" fillId="2" borderId="0" xfId="1" applyNumberFormat="1" applyFont="1" applyFill="1" applyBorder="1" applyAlignment="1" applyProtection="1">
      <alignment horizontal="center"/>
    </xf>
    <xf numFmtId="0" fontId="10" fillId="2" borderId="0" xfId="0" applyFont="1" applyFill="1" applyBorder="1" applyAlignment="1" applyProtection="1">
      <alignment horizontal="center" wrapText="1"/>
    </xf>
    <xf numFmtId="0" fontId="18" fillId="0" borderId="0" xfId="0" applyFont="1" applyAlignment="1" applyProtection="1">
      <alignment horizontal="left"/>
    </xf>
    <xf numFmtId="0" fontId="0" fillId="0" borderId="0" xfId="0" applyProtection="1"/>
    <xf numFmtId="0" fontId="13" fillId="0" borderId="0" xfId="0" applyFont="1" applyAlignment="1" applyProtection="1">
      <alignment horizontal="center"/>
    </xf>
    <xf numFmtId="166" fontId="28" fillId="2" borderId="0" xfId="0" applyNumberFormat="1" applyFont="1" applyFill="1" applyAlignment="1" applyProtection="1">
      <alignment horizontal="center"/>
    </xf>
    <xf numFmtId="165" fontId="4" fillId="3" borderId="0" xfId="1" applyNumberFormat="1" applyFont="1" applyFill="1" applyBorder="1" applyProtection="1"/>
    <xf numFmtId="0" fontId="2" fillId="0" borderId="0" xfId="0" applyFont="1" applyFill="1" applyBorder="1" applyAlignment="1" applyProtection="1">
      <alignment horizontal="right"/>
    </xf>
    <xf numFmtId="0" fontId="15" fillId="3" borderId="0" xfId="0" applyFont="1" applyFill="1" applyBorder="1" applyAlignment="1" applyProtection="1">
      <alignment horizontal="center"/>
    </xf>
    <xf numFmtId="165" fontId="3" fillId="2" borderId="7" xfId="1" applyNumberFormat="1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0" fillId="0" borderId="0" xfId="0" applyBorder="1" applyProtection="1"/>
    <xf numFmtId="165" fontId="3" fillId="2" borderId="10" xfId="1" applyNumberFormat="1" applyFont="1" applyFill="1" applyBorder="1" applyAlignment="1" applyProtection="1">
      <alignment horizontal="center"/>
    </xf>
    <xf numFmtId="165" fontId="4" fillId="3" borderId="3" xfId="1" applyNumberFormat="1" applyFont="1" applyFill="1" applyBorder="1" applyProtection="1"/>
    <xf numFmtId="165" fontId="3" fillId="2" borderId="1" xfId="1" applyNumberFormat="1" applyFont="1" applyFill="1" applyBorder="1" applyAlignment="1" applyProtection="1">
      <alignment horizontal="center"/>
    </xf>
    <xf numFmtId="166" fontId="4" fillId="3" borderId="14" xfId="1" applyNumberFormat="1" applyFont="1" applyFill="1" applyBorder="1" applyProtection="1"/>
    <xf numFmtId="166" fontId="8" fillId="3" borderId="0" xfId="0" applyNumberFormat="1" applyFont="1" applyFill="1" applyBorder="1" applyAlignment="1" applyProtection="1">
      <alignment horizontal="center" wrapText="1"/>
    </xf>
    <xf numFmtId="0" fontId="25" fillId="3" borderId="1" xfId="0" applyFont="1" applyFill="1" applyBorder="1" applyProtection="1"/>
    <xf numFmtId="0" fontId="16" fillId="3" borderId="6" xfId="0" applyFont="1" applyFill="1" applyBorder="1" applyAlignment="1" applyProtection="1">
      <alignment horizontal="right"/>
    </xf>
    <xf numFmtId="164" fontId="3" fillId="2" borderId="9" xfId="2" applyNumberFormat="1" applyFont="1" applyFill="1" applyBorder="1" applyAlignment="1" applyProtection="1">
      <alignment horizontal="center"/>
    </xf>
    <xf numFmtId="0" fontId="16" fillId="2" borderId="12" xfId="0" applyFont="1" applyFill="1" applyBorder="1" applyAlignment="1" applyProtection="1">
      <alignment horizontal="right"/>
    </xf>
    <xf numFmtId="164" fontId="3" fillId="2" borderId="13" xfId="2" applyNumberFormat="1" applyFont="1" applyFill="1" applyBorder="1" applyAlignment="1" applyProtection="1">
      <alignment horizontal="center"/>
    </xf>
    <xf numFmtId="165" fontId="3" fillId="2" borderId="11" xfId="1" applyNumberFormat="1" applyFont="1" applyFill="1" applyBorder="1" applyAlignment="1" applyProtection="1">
      <alignment horizontal="center"/>
    </xf>
    <xf numFmtId="166" fontId="4" fillId="3" borderId="0" xfId="1" applyNumberFormat="1" applyFont="1" applyFill="1" applyBorder="1" applyAlignment="1" applyProtection="1">
      <alignment horizontal="center"/>
    </xf>
    <xf numFmtId="166" fontId="4" fillId="3" borderId="1" xfId="1" applyNumberFormat="1" applyFont="1" applyFill="1" applyBorder="1" applyAlignment="1" applyProtection="1">
      <alignment horizontal="center"/>
    </xf>
    <xf numFmtId="166" fontId="14" fillId="2" borderId="7" xfId="1" applyNumberFormat="1" applyFont="1" applyFill="1" applyBorder="1" applyAlignment="1" applyProtection="1">
      <alignment horizontal="center"/>
    </xf>
    <xf numFmtId="0" fontId="10" fillId="2" borderId="12" xfId="0" applyFont="1" applyFill="1" applyBorder="1" applyAlignment="1" applyProtection="1">
      <alignment horizontal="center"/>
    </xf>
    <xf numFmtId="165" fontId="8" fillId="3" borderId="0" xfId="1" applyNumberFormat="1" applyFont="1" applyFill="1" applyBorder="1" applyAlignment="1" applyProtection="1">
      <alignment horizontal="center" wrapText="1"/>
    </xf>
    <xf numFmtId="165" fontId="4" fillId="0" borderId="0" xfId="1" applyNumberFormat="1" applyFont="1" applyFill="1" applyBorder="1" applyProtection="1"/>
    <xf numFmtId="0" fontId="12" fillId="3" borderId="2" xfId="0" applyFont="1" applyFill="1" applyBorder="1" applyAlignment="1" applyProtection="1">
      <alignment horizontal="center" wrapText="1"/>
    </xf>
    <xf numFmtId="0" fontId="5" fillId="3" borderId="3" xfId="0" applyFont="1" applyFill="1" applyBorder="1" applyProtection="1"/>
    <xf numFmtId="0" fontId="4" fillId="3" borderId="3" xfId="0" applyFont="1" applyFill="1" applyBorder="1" applyProtection="1"/>
    <xf numFmtId="0" fontId="4" fillId="3" borderId="5" xfId="0" applyFont="1" applyFill="1" applyBorder="1" applyProtection="1"/>
    <xf numFmtId="0" fontId="4" fillId="3" borderId="1" xfId="0" applyFont="1" applyFill="1" applyBorder="1" applyProtection="1"/>
    <xf numFmtId="0" fontId="4" fillId="3" borderId="0" xfId="0" applyFont="1" applyFill="1" applyBorder="1" applyProtection="1"/>
    <xf numFmtId="0" fontId="12" fillId="3" borderId="0" xfId="0" applyFont="1" applyFill="1" applyBorder="1" applyAlignment="1" applyProtection="1">
      <alignment horizontal="center" wrapText="1"/>
    </xf>
    <xf numFmtId="0" fontId="9" fillId="3" borderId="2" xfId="0" applyFont="1" applyFill="1" applyBorder="1" applyAlignment="1" applyProtection="1">
      <alignment horizontal="center"/>
    </xf>
    <xf numFmtId="0" fontId="9" fillId="3" borderId="3" xfId="0" applyFont="1" applyFill="1" applyBorder="1" applyAlignment="1" applyProtection="1">
      <alignment horizontal="center"/>
    </xf>
    <xf numFmtId="0" fontId="4" fillId="3" borderId="8" xfId="0" applyFont="1" applyFill="1" applyBorder="1" applyProtection="1"/>
    <xf numFmtId="0" fontId="10" fillId="2" borderId="2" xfId="0" applyFont="1" applyFill="1" applyBorder="1" applyAlignment="1" applyProtection="1">
      <alignment horizontal="center"/>
    </xf>
    <xf numFmtId="0" fontId="4" fillId="3" borderId="4" xfId="0" applyFont="1" applyFill="1" applyBorder="1" applyProtection="1"/>
    <xf numFmtId="0" fontId="4" fillId="3" borderId="7" xfId="0" applyFont="1" applyFill="1" applyBorder="1" applyProtection="1"/>
    <xf numFmtId="0" fontId="4" fillId="0" borderId="0" xfId="0" applyFont="1" applyFill="1" applyBorder="1" applyProtection="1"/>
    <xf numFmtId="0" fontId="10" fillId="2" borderId="0" xfId="0" applyFont="1" applyFill="1" applyBorder="1" applyAlignment="1" applyProtection="1">
      <alignment horizontal="center"/>
    </xf>
    <xf numFmtId="0" fontId="4" fillId="0" borderId="1" xfId="0" applyFont="1" applyFill="1" applyBorder="1" applyProtection="1"/>
    <xf numFmtId="0" fontId="26" fillId="3" borderId="12" xfId="0" applyFont="1" applyFill="1" applyBorder="1" applyAlignment="1" applyProtection="1">
      <alignment horizontal="center"/>
    </xf>
    <xf numFmtId="0" fontId="12" fillId="3" borderId="4" xfId="0" applyFont="1" applyFill="1" applyBorder="1" applyProtection="1"/>
    <xf numFmtId="0" fontId="9" fillId="3" borderId="5" xfId="0" applyFont="1" applyFill="1" applyBorder="1" applyProtection="1"/>
    <xf numFmtId="0" fontId="9" fillId="3" borderId="1" xfId="0" applyFont="1" applyFill="1" applyBorder="1" applyProtection="1"/>
    <xf numFmtId="0" fontId="9" fillId="3" borderId="3" xfId="0" applyFont="1" applyFill="1" applyBorder="1" applyProtection="1"/>
    <xf numFmtId="0" fontId="9" fillId="3" borderId="0" xfId="0" applyFont="1" applyFill="1" applyProtection="1"/>
    <xf numFmtId="0" fontId="3" fillId="2" borderId="10" xfId="0" applyFont="1" applyFill="1" applyBorder="1" applyAlignment="1" applyProtection="1">
      <alignment horizontal="center"/>
    </xf>
    <xf numFmtId="165" fontId="4" fillId="2" borderId="3" xfId="1" applyNumberFormat="1" applyFont="1" applyFill="1" applyBorder="1" applyProtection="1"/>
    <xf numFmtId="166" fontId="4" fillId="2" borderId="3" xfId="0" applyNumberFormat="1" applyFont="1" applyFill="1" applyBorder="1" applyAlignment="1" applyProtection="1">
      <alignment horizontal="center"/>
    </xf>
    <xf numFmtId="165" fontId="4" fillId="2" borderId="0" xfId="1" applyNumberFormat="1" applyFont="1" applyFill="1" applyBorder="1" applyProtection="1">
      <protection locked="0"/>
    </xf>
    <xf numFmtId="166" fontId="4" fillId="2" borderId="0" xfId="0" applyNumberFormat="1" applyFont="1" applyFill="1" applyBorder="1" applyAlignment="1" applyProtection="1">
      <alignment horizontal="center"/>
      <protection locked="0"/>
    </xf>
    <xf numFmtId="165" fontId="4" fillId="2" borderId="0" xfId="1" applyNumberFormat="1" applyFont="1" applyFill="1" applyBorder="1" applyProtection="1"/>
    <xf numFmtId="166" fontId="8" fillId="3" borderId="14" xfId="0" applyNumberFormat="1" applyFont="1" applyFill="1" applyBorder="1" applyAlignment="1" applyProtection="1">
      <alignment horizontal="center" wrapText="1"/>
    </xf>
    <xf numFmtId="165" fontId="8" fillId="3" borderId="3" xfId="1" applyNumberFormat="1" applyFont="1" applyFill="1" applyBorder="1" applyAlignment="1" applyProtection="1">
      <alignment horizontal="center" wrapText="1"/>
    </xf>
    <xf numFmtId="164" fontId="3" fillId="2" borderId="13" xfId="2" applyNumberFormat="1" applyFont="1" applyFill="1" applyBorder="1" applyAlignment="1" applyProtection="1">
      <alignment horizontal="center" wrapText="1"/>
    </xf>
    <xf numFmtId="164" fontId="3" fillId="2" borderId="1" xfId="2" applyNumberFormat="1" applyFont="1" applyFill="1" applyBorder="1" applyAlignment="1" applyProtection="1">
      <alignment horizontal="center" wrapText="1"/>
    </xf>
    <xf numFmtId="165" fontId="3" fillId="2" borderId="9" xfId="1" applyNumberFormat="1" applyFont="1" applyFill="1" applyBorder="1" applyAlignment="1" applyProtection="1">
      <alignment horizontal="center" wrapText="1"/>
    </xf>
    <xf numFmtId="164" fontId="3" fillId="2" borderId="16" xfId="2" applyNumberFormat="1" applyFont="1" applyFill="1" applyBorder="1" applyAlignment="1" applyProtection="1">
      <alignment horizontal="center" wrapText="1"/>
    </xf>
    <xf numFmtId="165" fontId="3" fillId="2" borderId="16" xfId="1" applyNumberFormat="1" applyFont="1" applyFill="1" applyBorder="1" applyAlignment="1" applyProtection="1">
      <alignment horizontal="center" wrapText="1"/>
    </xf>
    <xf numFmtId="1" fontId="4" fillId="2" borderId="0" xfId="1" applyNumberFormat="1" applyFont="1" applyFill="1" applyBorder="1" applyAlignment="1" applyProtection="1">
      <alignment horizontal="center"/>
    </xf>
    <xf numFmtId="1" fontId="4" fillId="2" borderId="0" xfId="0" applyNumberFormat="1" applyFont="1" applyFill="1" applyBorder="1" applyAlignment="1" applyProtection="1">
      <alignment horizontal="center"/>
    </xf>
    <xf numFmtId="1" fontId="4" fillId="2" borderId="0" xfId="1" applyNumberFormat="1" applyFont="1" applyFill="1" applyBorder="1" applyAlignment="1" applyProtection="1">
      <alignment horizontal="center"/>
      <protection locked="0"/>
    </xf>
    <xf numFmtId="1" fontId="4" fillId="3" borderId="7" xfId="1" applyNumberFormat="1" applyFont="1" applyFill="1" applyBorder="1" applyAlignment="1" applyProtection="1">
      <alignment horizontal="center"/>
      <protection locked="0"/>
    </xf>
    <xf numFmtId="1" fontId="0" fillId="0" borderId="18" xfId="0" applyNumberFormat="1" applyBorder="1" applyAlignment="1">
      <alignment horizontal="center"/>
    </xf>
    <xf numFmtId="1" fontId="0" fillId="2" borderId="0" xfId="0" applyNumberFormat="1" applyFill="1" applyBorder="1" applyAlignment="1" applyProtection="1">
      <alignment horizontal="center"/>
    </xf>
    <xf numFmtId="1" fontId="0" fillId="2" borderId="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4" fillId="0" borderId="7" xfId="0" applyFont="1" applyFill="1" applyBorder="1" applyProtection="1"/>
    <xf numFmtId="1" fontId="4" fillId="0" borderId="11" xfId="0" applyNumberFormat="1" applyFont="1" applyFill="1" applyBorder="1" applyAlignment="1" applyProtection="1">
      <alignment horizontal="center"/>
      <protection locked="0"/>
    </xf>
    <xf numFmtId="1" fontId="4" fillId="0" borderId="18" xfId="1" applyNumberFormat="1" applyFont="1" applyFill="1" applyBorder="1" applyAlignment="1" applyProtection="1">
      <alignment horizontal="center"/>
      <protection locked="0"/>
    </xf>
    <xf numFmtId="1" fontId="4" fillId="0" borderId="0" xfId="1" applyNumberFormat="1" applyFont="1" applyFill="1" applyBorder="1" applyAlignment="1" applyProtection="1">
      <alignment horizontal="center"/>
      <protection locked="0"/>
    </xf>
    <xf numFmtId="164" fontId="3" fillId="2" borderId="17" xfId="2" applyNumberFormat="1" applyFont="1" applyFill="1" applyBorder="1" applyAlignment="1" applyProtection="1">
      <alignment horizontal="center" wrapText="1"/>
    </xf>
    <xf numFmtId="165" fontId="3" fillId="2" borderId="9" xfId="1" applyNumberFormat="1" applyFont="1" applyFill="1" applyBorder="1" applyAlignment="1" applyProtection="1">
      <alignment horizontal="center"/>
    </xf>
    <xf numFmtId="166" fontId="27" fillId="2" borderId="0" xfId="0" applyNumberFormat="1" applyFont="1" applyFill="1" applyBorder="1" applyAlignment="1" applyProtection="1">
      <alignment horizontal="center"/>
    </xf>
    <xf numFmtId="166" fontId="27" fillId="2" borderId="0" xfId="1" applyNumberFormat="1" applyFont="1" applyFill="1" applyBorder="1" applyAlignment="1" applyProtection="1">
      <alignment horizontal="center"/>
    </xf>
    <xf numFmtId="166" fontId="0" fillId="0" borderId="1" xfId="0" applyNumberFormat="1" applyBorder="1" applyAlignment="1" applyProtection="1">
      <alignment horizontal="center"/>
    </xf>
    <xf numFmtId="166" fontId="27" fillId="2" borderId="12" xfId="0" applyNumberFormat="1" applyFont="1" applyFill="1" applyBorder="1" applyAlignment="1" applyProtection="1">
      <alignment horizontal="center"/>
    </xf>
    <xf numFmtId="44" fontId="6" fillId="2" borderId="2" xfId="2" applyFont="1" applyFill="1" applyBorder="1" applyAlignment="1" applyProtection="1">
      <alignment horizontal="right"/>
    </xf>
    <xf numFmtId="0" fontId="25" fillId="3" borderId="12" xfId="0" applyFont="1" applyFill="1" applyBorder="1" applyProtection="1"/>
    <xf numFmtId="0" fontId="25" fillId="0" borderId="1" xfId="0" applyFont="1" applyBorder="1"/>
    <xf numFmtId="166" fontId="29" fillId="0" borderId="1" xfId="0" applyNumberFormat="1" applyFont="1" applyBorder="1" applyAlignment="1">
      <alignment horizontal="center"/>
    </xf>
    <xf numFmtId="0" fontId="25" fillId="0" borderId="0" xfId="0" applyFont="1"/>
    <xf numFmtId="166" fontId="31" fillId="3" borderId="1" xfId="1" applyNumberFormat="1" applyFont="1" applyFill="1" applyBorder="1" applyAlignment="1" applyProtection="1">
      <alignment horizontal="center"/>
    </xf>
    <xf numFmtId="166" fontId="31" fillId="0" borderId="1" xfId="0" applyNumberFormat="1" applyFont="1" applyBorder="1" applyAlignment="1">
      <alignment horizontal="center"/>
    </xf>
    <xf numFmtId="0" fontId="32" fillId="0" borderId="0" xfId="0" applyFont="1"/>
    <xf numFmtId="0" fontId="17" fillId="4" borderId="0" xfId="0" applyFont="1" applyFill="1" applyBorder="1" applyAlignment="1" applyProtection="1">
      <alignment horizontal="left"/>
    </xf>
    <xf numFmtId="0" fontId="17" fillId="4" borderId="12" xfId="0" applyFont="1" applyFill="1" applyBorder="1" applyAlignment="1" applyProtection="1">
      <alignment horizontal="left"/>
    </xf>
    <xf numFmtId="1" fontId="31" fillId="3" borderId="1" xfId="1" applyNumberFormat="1" applyFont="1" applyFill="1" applyBorder="1" applyAlignment="1" applyProtection="1">
      <alignment horizontal="center"/>
      <protection locked="0"/>
    </xf>
    <xf numFmtId="0" fontId="30" fillId="0" borderId="0" xfId="0" applyFont="1" applyAlignment="1">
      <alignment horizontal="center"/>
    </xf>
    <xf numFmtId="0" fontId="25" fillId="0" borderId="0" xfId="0" applyFont="1" applyBorder="1"/>
    <xf numFmtId="166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166" fontId="31" fillId="0" borderId="0" xfId="0" applyNumberFormat="1" applyFont="1" applyBorder="1" applyAlignment="1">
      <alignment horizontal="center"/>
    </xf>
    <xf numFmtId="0" fontId="25" fillId="0" borderId="0" xfId="0" applyFont="1" applyProtection="1"/>
    <xf numFmtId="166" fontId="30" fillId="0" borderId="1" xfId="0" applyNumberFormat="1" applyFont="1" applyBorder="1" applyAlignment="1" applyProtection="1">
      <alignment horizontal="center"/>
    </xf>
    <xf numFmtId="166" fontId="30" fillId="0" borderId="0" xfId="0" applyNumberFormat="1" applyFont="1" applyAlignment="1" applyProtection="1">
      <alignment horizontal="center"/>
    </xf>
    <xf numFmtId="166" fontId="30" fillId="0" borderId="1" xfId="0" applyNumberFormat="1" applyFont="1" applyBorder="1" applyAlignment="1" applyProtection="1">
      <alignment horizontal="right"/>
    </xf>
    <xf numFmtId="166" fontId="31" fillId="3" borderId="3" xfId="1" applyNumberFormat="1" applyFont="1" applyFill="1" applyBorder="1" applyAlignment="1" applyProtection="1">
      <alignment horizontal="center"/>
    </xf>
    <xf numFmtId="166" fontId="31" fillId="3" borderId="14" xfId="1" applyNumberFormat="1" applyFont="1" applyFill="1" applyBorder="1" applyAlignment="1" applyProtection="1">
      <alignment horizontal="center"/>
    </xf>
    <xf numFmtId="166" fontId="31" fillId="0" borderId="1" xfId="0" applyNumberFormat="1" applyFont="1" applyBorder="1" applyAlignment="1" applyProtection="1">
      <alignment horizontal="center"/>
    </xf>
    <xf numFmtId="166" fontId="30" fillId="0" borderId="13" xfId="0" applyNumberFormat="1" applyFont="1" applyBorder="1" applyAlignment="1">
      <alignment horizontal="center"/>
    </xf>
    <xf numFmtId="166" fontId="30" fillId="0" borderId="15" xfId="0" applyNumberFormat="1" applyFont="1" applyBorder="1" applyAlignment="1">
      <alignment horizontal="center"/>
    </xf>
    <xf numFmtId="166" fontId="30" fillId="0" borderId="1" xfId="0" applyNumberFormat="1" applyFont="1" applyBorder="1" applyAlignment="1">
      <alignment horizontal="center"/>
    </xf>
    <xf numFmtId="166" fontId="30" fillId="0" borderId="13" xfId="0" applyNumberFormat="1" applyFont="1" applyFill="1" applyBorder="1" applyAlignment="1">
      <alignment horizontal="center"/>
    </xf>
    <xf numFmtId="166" fontId="30" fillId="0" borderId="1" xfId="0" applyNumberFormat="1" applyFont="1" applyFill="1" applyBorder="1" applyAlignment="1">
      <alignment horizontal="center"/>
    </xf>
    <xf numFmtId="0" fontId="29" fillId="3" borderId="3" xfId="0" applyFont="1" applyFill="1" applyBorder="1" applyProtection="1"/>
    <xf numFmtId="165" fontId="29" fillId="3" borderId="3" xfId="1" applyNumberFormat="1" applyFont="1" applyFill="1" applyBorder="1" applyProtection="1">
      <protection locked="0"/>
    </xf>
    <xf numFmtId="166" fontId="29" fillId="3" borderId="3" xfId="2" applyNumberFormat="1" applyFont="1" applyFill="1" applyBorder="1" applyProtection="1"/>
    <xf numFmtId="44" fontId="29" fillId="3" borderId="3" xfId="2" applyFont="1" applyFill="1" applyBorder="1" applyProtection="1"/>
    <xf numFmtId="166" fontId="29" fillId="3" borderId="3" xfId="2" applyNumberFormat="1" applyFont="1" applyFill="1" applyBorder="1" applyAlignment="1" applyProtection="1">
      <alignment horizontal="center"/>
    </xf>
    <xf numFmtId="166" fontId="29" fillId="3" borderId="3" xfId="0" applyNumberFormat="1" applyFont="1" applyFill="1" applyBorder="1" applyAlignment="1" applyProtection="1">
      <alignment horizontal="center"/>
    </xf>
    <xf numFmtId="1" fontId="29" fillId="3" borderId="3" xfId="1" applyNumberFormat="1" applyFont="1" applyFill="1" applyBorder="1" applyAlignment="1" applyProtection="1">
      <alignment horizontal="center"/>
      <protection locked="0"/>
    </xf>
    <xf numFmtId="166" fontId="29" fillId="3" borderId="5" xfId="0" applyNumberFormat="1" applyFont="1" applyFill="1" applyBorder="1" applyAlignment="1" applyProtection="1">
      <alignment horizontal="center"/>
    </xf>
    <xf numFmtId="165" fontId="29" fillId="3" borderId="5" xfId="1" applyNumberFormat="1" applyFont="1" applyFill="1" applyBorder="1" applyProtection="1">
      <protection locked="0"/>
    </xf>
    <xf numFmtId="166" fontId="29" fillId="3" borderId="1" xfId="0" applyNumberFormat="1" applyFont="1" applyFill="1" applyBorder="1" applyAlignment="1" applyProtection="1">
      <alignment horizontal="center"/>
    </xf>
    <xf numFmtId="165" fontId="29" fillId="3" borderId="1" xfId="1" applyNumberFormat="1" applyFont="1" applyFill="1" applyBorder="1" applyProtection="1">
      <protection locked="0"/>
    </xf>
    <xf numFmtId="0" fontId="29" fillId="3" borderId="0" xfId="0" applyFont="1" applyFill="1" applyBorder="1" applyProtection="1"/>
    <xf numFmtId="165" fontId="29" fillId="3" borderId="0" xfId="1" applyNumberFormat="1" applyFont="1" applyFill="1" applyBorder="1" applyProtection="1">
      <protection locked="0"/>
    </xf>
    <xf numFmtId="166" fontId="31" fillId="3" borderId="0" xfId="1" applyNumberFormat="1" applyFont="1" applyFill="1" applyBorder="1" applyAlignment="1" applyProtection="1">
      <alignment horizontal="center"/>
    </xf>
    <xf numFmtId="165" fontId="31" fillId="3" borderId="3" xfId="1" applyNumberFormat="1" applyFont="1" applyFill="1" applyBorder="1" applyAlignment="1" applyProtection="1">
      <alignment horizontal="center"/>
    </xf>
    <xf numFmtId="0" fontId="29" fillId="3" borderId="3" xfId="0" applyFont="1" applyFill="1" applyBorder="1" applyAlignment="1" applyProtection="1">
      <alignment horizontal="center"/>
    </xf>
    <xf numFmtId="0" fontId="31" fillId="0" borderId="1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7967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176471</xdr:colOff>
      <xdr:row>0</xdr:row>
      <xdr:rowOff>133350</xdr:rowOff>
    </xdr:from>
    <xdr:to>
      <xdr:col>4</xdr:col>
      <xdr:colOff>952505</xdr:colOff>
      <xdr:row>0</xdr:row>
      <xdr:rowOff>902594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CB59A89-5D6A-45EB-9674-2B72DEF464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29621" y="171450"/>
          <a:ext cx="776034" cy="769244"/>
        </a:xfrm>
        <a:prstGeom prst="rect">
          <a:avLst/>
        </a:prstGeom>
      </xdr:spPr>
    </xdr:pic>
    <xdr:clientData/>
  </xdr:twoCellAnchor>
  <xdr:twoCellAnchor>
    <xdr:from>
      <xdr:col>1</xdr:col>
      <xdr:colOff>942975</xdr:colOff>
      <xdr:row>2</xdr:row>
      <xdr:rowOff>190501</xdr:rowOff>
    </xdr:from>
    <xdr:to>
      <xdr:col>3</xdr:col>
      <xdr:colOff>9525</xdr:colOff>
      <xdr:row>3</xdr:row>
      <xdr:rowOff>171450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76BE2DC-2001-4067-87B9-248C4EF73D6C}"/>
            </a:ext>
          </a:extLst>
        </xdr:cNvPr>
        <xdr:cNvSpPr txBox="1"/>
      </xdr:nvSpPr>
      <xdr:spPr>
        <a:xfrm>
          <a:off x="4133850" y="1219201"/>
          <a:ext cx="1085850" cy="2190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b="1">
              <a:latin typeface="Georgia" panose="02040502050405020303" pitchFamily="18" charset="0"/>
            </a:rPr>
            <a:t>Choose</a:t>
          </a:r>
          <a:r>
            <a:rPr lang="en-US" sz="800" b="1" baseline="0">
              <a:latin typeface="Georgia" panose="02040502050405020303" pitchFamily="18" charset="0"/>
            </a:rPr>
            <a:t> 1 Option</a:t>
          </a:r>
          <a:endParaRPr lang="en-US" sz="800" b="1">
            <a:latin typeface="Georgia" panose="02040502050405020303" pitchFamily="18" charset="0"/>
          </a:endParaRP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47625</xdr:colOff>
      <xdr:row>11</xdr:row>
      <xdr:rowOff>171450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97D899A-2086-4F26-A350-C2BC38DE9516}"/>
            </a:ext>
          </a:extLst>
        </xdr:cNvPr>
        <xdr:cNvSpPr txBox="1"/>
      </xdr:nvSpPr>
      <xdr:spPr>
        <a:xfrm>
          <a:off x="4686300" y="2266950"/>
          <a:ext cx="1085850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b="1">
              <a:latin typeface="Georgia" panose="02040502050405020303" pitchFamily="18" charset="0"/>
            </a:rPr>
            <a:t>Choose</a:t>
          </a:r>
          <a:r>
            <a:rPr lang="en-US" sz="800" b="1" baseline="0">
              <a:latin typeface="Georgia" panose="02040502050405020303" pitchFamily="18" charset="0"/>
            </a:rPr>
            <a:t> 1 Option</a:t>
          </a:r>
          <a:endParaRPr lang="en-US" sz="800" b="1">
            <a:latin typeface="Georgia" panose="02040502050405020303" pitchFamily="18" charset="0"/>
          </a:endParaRPr>
        </a:p>
      </xdr:txBody>
    </xdr:sp>
    <xdr:clientData/>
  </xdr:twoCellAnchor>
  <xdr:twoCellAnchor>
    <xdr:from>
      <xdr:col>0</xdr:col>
      <xdr:colOff>3905250</xdr:colOff>
      <xdr:row>6</xdr:row>
      <xdr:rowOff>104775</xdr:rowOff>
    </xdr:from>
    <xdr:to>
      <xdr:col>2</xdr:col>
      <xdr:colOff>447675</xdr:colOff>
      <xdr:row>6</xdr:row>
      <xdr:rowOff>104775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59D6708F-5420-4A10-8FEB-929379C01D0E}"/>
            </a:ext>
          </a:extLst>
        </xdr:cNvPr>
        <xdr:cNvCxnSpPr/>
      </xdr:nvCxnSpPr>
      <xdr:spPr>
        <a:xfrm>
          <a:off x="3905250" y="2028825"/>
          <a:ext cx="1447800" cy="0"/>
        </a:xfrm>
        <a:prstGeom prst="line">
          <a:avLst/>
        </a:prstGeom>
        <a:ln w="15875">
          <a:solidFill>
            <a:schemeClr val="accent2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438150</xdr:colOff>
      <xdr:row>6</xdr:row>
      <xdr:rowOff>114300</xdr:rowOff>
    </xdr:from>
    <xdr:to>
      <xdr:col>2</xdr:col>
      <xdr:colOff>438150</xdr:colOff>
      <xdr:row>7</xdr:row>
      <xdr:rowOff>19050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32EBD96E-C07C-4807-B3E7-8BBBC72342AE}"/>
            </a:ext>
          </a:extLst>
        </xdr:cNvPr>
        <xdr:cNvCxnSpPr/>
      </xdr:nvCxnSpPr>
      <xdr:spPr>
        <a:xfrm>
          <a:off x="5343525" y="2038350"/>
          <a:ext cx="0" cy="104775"/>
        </a:xfrm>
        <a:prstGeom prst="straightConnector1">
          <a:avLst/>
        </a:prstGeom>
        <a:ln w="15875">
          <a:solidFill>
            <a:srgbClr val="796725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3905250</xdr:colOff>
      <xdr:row>14</xdr:row>
      <xdr:rowOff>104775</xdr:rowOff>
    </xdr:from>
    <xdr:to>
      <xdr:col>2</xdr:col>
      <xdr:colOff>447675</xdr:colOff>
      <xdr:row>14</xdr:row>
      <xdr:rowOff>104775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64347D81-374B-4CFA-A8AD-C0C867EBD9DB}"/>
            </a:ext>
          </a:extLst>
        </xdr:cNvPr>
        <xdr:cNvCxnSpPr/>
      </xdr:nvCxnSpPr>
      <xdr:spPr>
        <a:xfrm>
          <a:off x="3905250" y="2028825"/>
          <a:ext cx="1447800" cy="0"/>
        </a:xfrm>
        <a:prstGeom prst="line">
          <a:avLst/>
        </a:prstGeom>
        <a:ln w="15875">
          <a:solidFill>
            <a:schemeClr val="accent2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438150</xdr:colOff>
      <xdr:row>14</xdr:row>
      <xdr:rowOff>114300</xdr:rowOff>
    </xdr:from>
    <xdr:to>
      <xdr:col>2</xdr:col>
      <xdr:colOff>438150</xdr:colOff>
      <xdr:row>15</xdr:row>
      <xdr:rowOff>19050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E265B5B8-D0CE-4383-88C8-B58E67ADB809}"/>
            </a:ext>
          </a:extLst>
        </xdr:cNvPr>
        <xdr:cNvCxnSpPr/>
      </xdr:nvCxnSpPr>
      <xdr:spPr>
        <a:xfrm>
          <a:off x="5343525" y="2038350"/>
          <a:ext cx="0" cy="104775"/>
        </a:xfrm>
        <a:prstGeom prst="straightConnector1">
          <a:avLst/>
        </a:prstGeom>
        <a:ln w="15875">
          <a:solidFill>
            <a:srgbClr val="796725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3905250</xdr:colOff>
      <xdr:row>23</xdr:row>
      <xdr:rowOff>104775</xdr:rowOff>
    </xdr:from>
    <xdr:to>
      <xdr:col>2</xdr:col>
      <xdr:colOff>447675</xdr:colOff>
      <xdr:row>23</xdr:row>
      <xdr:rowOff>104775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6B1434FF-362A-4E9D-880D-4AAD247EF748}"/>
            </a:ext>
          </a:extLst>
        </xdr:cNvPr>
        <xdr:cNvCxnSpPr/>
      </xdr:nvCxnSpPr>
      <xdr:spPr>
        <a:xfrm>
          <a:off x="3905250" y="3648075"/>
          <a:ext cx="1447800" cy="0"/>
        </a:xfrm>
        <a:prstGeom prst="line">
          <a:avLst/>
        </a:prstGeom>
        <a:ln w="15875">
          <a:solidFill>
            <a:schemeClr val="accent2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438150</xdr:colOff>
      <xdr:row>23</xdr:row>
      <xdr:rowOff>114300</xdr:rowOff>
    </xdr:from>
    <xdr:to>
      <xdr:col>2</xdr:col>
      <xdr:colOff>438150</xdr:colOff>
      <xdr:row>24</xdr:row>
      <xdr:rowOff>19050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208B7FD6-D2F8-4217-BECA-431CCE14331C}"/>
            </a:ext>
          </a:extLst>
        </xdr:cNvPr>
        <xdr:cNvCxnSpPr/>
      </xdr:nvCxnSpPr>
      <xdr:spPr>
        <a:xfrm>
          <a:off x="5343525" y="3657600"/>
          <a:ext cx="0" cy="95250"/>
        </a:xfrm>
        <a:prstGeom prst="straightConnector1">
          <a:avLst/>
        </a:prstGeom>
        <a:ln w="15875">
          <a:solidFill>
            <a:srgbClr val="796725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EDD09-0BA4-4740-9345-9E21ACD03D7B}">
  <dimension ref="A1:S113"/>
  <sheetViews>
    <sheetView tabSelected="1" workbookViewId="0">
      <selection activeCell="B31" sqref="B31"/>
    </sheetView>
  </sheetViews>
  <sheetFormatPr defaultRowHeight="15" x14ac:dyDescent="0.25"/>
  <cols>
    <col min="1" max="1" width="61.5703125" customWidth="1"/>
    <col min="2" max="2" width="12" customWidth="1"/>
    <col min="3" max="3" width="13" customWidth="1"/>
    <col min="4" max="4" width="14.140625" customWidth="1"/>
    <col min="5" max="5" width="19.28515625" customWidth="1"/>
    <col min="6" max="6" width="17.85546875" customWidth="1"/>
    <col min="18" max="18" width="0.42578125" customWidth="1"/>
    <col min="19" max="19" width="0.5703125" customWidth="1"/>
  </cols>
  <sheetData>
    <row r="1" spans="1:6" ht="72.75" customHeight="1" x14ac:dyDescent="0.5">
      <c r="A1" s="37" t="s">
        <v>54</v>
      </c>
      <c r="B1" s="38" t="s">
        <v>0</v>
      </c>
      <c r="C1" s="39" t="s">
        <v>31</v>
      </c>
      <c r="D1" s="39" t="s">
        <v>11</v>
      </c>
      <c r="E1" s="39"/>
      <c r="F1" s="40" t="s">
        <v>33</v>
      </c>
    </row>
    <row r="2" spans="1:6" ht="21" x14ac:dyDescent="0.35">
      <c r="A2" s="41" t="s">
        <v>55</v>
      </c>
      <c r="B2" s="42"/>
      <c r="C2" s="42"/>
      <c r="D2" s="42"/>
      <c r="E2" s="43" t="s">
        <v>11</v>
      </c>
      <c r="F2" s="44">
        <f>F20+F22+F23</f>
        <v>0</v>
      </c>
    </row>
    <row r="3" spans="1:6" ht="18" x14ac:dyDescent="0.25">
      <c r="A3" s="129" t="s">
        <v>56</v>
      </c>
      <c r="B3" s="16"/>
      <c r="C3" s="45"/>
      <c r="D3" s="45"/>
      <c r="E3" s="46" t="s">
        <v>34</v>
      </c>
      <c r="F3" s="138">
        <f>D5+D6+D9+D8</f>
        <v>0</v>
      </c>
    </row>
    <row r="4" spans="1:6" x14ac:dyDescent="0.25">
      <c r="A4" s="47" t="s">
        <v>16</v>
      </c>
      <c r="B4" s="16"/>
      <c r="C4" s="45"/>
      <c r="D4" s="48" t="s">
        <v>11</v>
      </c>
    </row>
    <row r="5" spans="1:6" x14ac:dyDescent="0.25">
      <c r="A5" s="56" t="s">
        <v>14</v>
      </c>
      <c r="B5" s="5">
        <v>22.99</v>
      </c>
      <c r="C5" s="131">
        <v>0</v>
      </c>
      <c r="D5" s="126">
        <f>B5*C5</f>
        <v>0</v>
      </c>
      <c r="E5" s="46" t="s">
        <v>35</v>
      </c>
      <c r="F5" s="138">
        <f>D13+D14+D17+D16</f>
        <v>0</v>
      </c>
    </row>
    <row r="6" spans="1:6" x14ac:dyDescent="0.25">
      <c r="A6" s="122" t="s">
        <v>15</v>
      </c>
      <c r="B6" s="5">
        <v>18.989999999999998</v>
      </c>
      <c r="C6" s="131">
        <v>0</v>
      </c>
      <c r="D6" s="126">
        <f>B6*C6</f>
        <v>0</v>
      </c>
    </row>
    <row r="7" spans="1:6" x14ac:dyDescent="0.25">
      <c r="A7" s="128" t="s">
        <v>120</v>
      </c>
      <c r="D7" s="125"/>
      <c r="E7" s="46" t="s">
        <v>36</v>
      </c>
      <c r="F7" s="138">
        <f>(D22+D23)+D25</f>
        <v>0</v>
      </c>
    </row>
    <row r="8" spans="1:6" x14ac:dyDescent="0.25">
      <c r="A8" s="123" t="s">
        <v>119</v>
      </c>
      <c r="B8" s="124">
        <v>3</v>
      </c>
      <c r="C8" s="165">
        <v>0</v>
      </c>
      <c r="D8" s="127">
        <f>(C8*B8)</f>
        <v>0</v>
      </c>
    </row>
    <row r="9" spans="1:6" x14ac:dyDescent="0.25">
      <c r="A9" s="57" t="s">
        <v>12</v>
      </c>
      <c r="B9" s="5"/>
      <c r="C9" s="4"/>
      <c r="D9" s="126">
        <f>(D5*0.25)+(D6*0.25)+(D8*0.25)</f>
        <v>0</v>
      </c>
    </row>
    <row r="10" spans="1:6" x14ac:dyDescent="0.25">
      <c r="A10" s="42"/>
      <c r="B10" s="42"/>
      <c r="D10" s="42"/>
      <c r="E10" s="46" t="s">
        <v>37</v>
      </c>
      <c r="F10" s="138">
        <f>(E29+E30+E31+E32+E33+E34+E35)</f>
        <v>0</v>
      </c>
    </row>
    <row r="11" spans="1:6" ht="18" x14ac:dyDescent="0.25">
      <c r="A11" s="130" t="s">
        <v>57</v>
      </c>
      <c r="B11" s="58" t="s">
        <v>0</v>
      </c>
      <c r="C11" s="14" t="s">
        <v>31</v>
      </c>
      <c r="D11" s="61" t="s">
        <v>11</v>
      </c>
      <c r="E11" s="46" t="s">
        <v>38</v>
      </c>
      <c r="F11" s="138">
        <f>E39+E40+E41+E42+E43+E45+E46+E47+E48+E49</f>
        <v>0</v>
      </c>
    </row>
    <row r="12" spans="1:6" x14ac:dyDescent="0.25">
      <c r="A12" s="47" t="s">
        <v>17</v>
      </c>
      <c r="B12" s="16"/>
      <c r="C12" s="10"/>
      <c r="D12" s="62"/>
      <c r="E12" s="46" t="s">
        <v>39</v>
      </c>
      <c r="F12" s="138">
        <f>(F52+F53+F54+F55+F56)</f>
        <v>0</v>
      </c>
    </row>
    <row r="13" spans="1:6" x14ac:dyDescent="0.25">
      <c r="A13" s="56" t="s">
        <v>14</v>
      </c>
      <c r="B13" s="5">
        <v>20.99</v>
      </c>
      <c r="C13" s="131">
        <v>0</v>
      </c>
      <c r="D13" s="126">
        <f>B13*C13</f>
        <v>0</v>
      </c>
      <c r="E13" s="46" t="s">
        <v>107</v>
      </c>
      <c r="F13" s="139">
        <f>(F59+F60+F61)</f>
        <v>0</v>
      </c>
    </row>
    <row r="14" spans="1:6" x14ac:dyDescent="0.25">
      <c r="A14" s="56" t="s">
        <v>15</v>
      </c>
      <c r="B14" s="5">
        <v>16.989999999999998</v>
      </c>
      <c r="C14" s="131">
        <v>0</v>
      </c>
      <c r="D14" s="126">
        <f>B14*C14</f>
        <v>0</v>
      </c>
      <c r="E14" s="46" t="s">
        <v>53</v>
      </c>
      <c r="F14" s="138">
        <f>E65+E66+E67+E68+E69</f>
        <v>0</v>
      </c>
    </row>
    <row r="15" spans="1:6" x14ac:dyDescent="0.25">
      <c r="A15" s="128" t="s">
        <v>120</v>
      </c>
      <c r="C15" s="132"/>
      <c r="D15" s="125"/>
    </row>
    <row r="16" spans="1:6" x14ac:dyDescent="0.25">
      <c r="A16" s="123" t="s">
        <v>119</v>
      </c>
      <c r="B16" s="124">
        <v>3</v>
      </c>
      <c r="C16" s="165">
        <v>0</v>
      </c>
      <c r="D16" s="127">
        <f>(C16*B16)</f>
        <v>0</v>
      </c>
      <c r="E16" s="42"/>
      <c r="F16" s="137"/>
    </row>
    <row r="17" spans="1:19" x14ac:dyDescent="0.25">
      <c r="A17" s="57" t="s">
        <v>13</v>
      </c>
      <c r="B17" s="5"/>
      <c r="C17" s="4"/>
      <c r="D17" s="126">
        <f>(D13*0.25)+(D14*0.2)+(D16*0.2)</f>
        <v>0</v>
      </c>
      <c r="E17" s="46" t="s">
        <v>41</v>
      </c>
      <c r="F17" s="138">
        <f>D110</f>
        <v>0</v>
      </c>
    </row>
    <row r="18" spans="1:19" x14ac:dyDescent="0.25">
      <c r="A18" s="59"/>
      <c r="B18" s="17"/>
      <c r="C18" s="18"/>
      <c r="D18" s="64"/>
      <c r="E18" s="42"/>
      <c r="F18" s="137"/>
    </row>
    <row r="19" spans="1:19" x14ac:dyDescent="0.25">
      <c r="A19" s="42"/>
      <c r="B19" s="42"/>
      <c r="D19" s="42"/>
      <c r="E19" s="46" t="s">
        <v>106</v>
      </c>
      <c r="F19" s="138">
        <f>D112+D113</f>
        <v>0</v>
      </c>
    </row>
    <row r="20" spans="1:19" ht="18" x14ac:dyDescent="0.25">
      <c r="A20" s="129" t="s">
        <v>58</v>
      </c>
      <c r="B20" s="60" t="s">
        <v>0</v>
      </c>
      <c r="C20" s="1" t="s">
        <v>31</v>
      </c>
      <c r="D20" s="48" t="s">
        <v>11</v>
      </c>
      <c r="E20" s="49" t="s">
        <v>115</v>
      </c>
      <c r="F20" s="138">
        <f>SUM(F3:F19)</f>
        <v>0</v>
      </c>
    </row>
    <row r="21" spans="1:19" x14ac:dyDescent="0.25">
      <c r="A21" s="47" t="s">
        <v>32</v>
      </c>
      <c r="B21" s="19"/>
      <c r="C21" s="4"/>
      <c r="D21" s="63"/>
      <c r="E21" s="42"/>
      <c r="F21" s="137"/>
    </row>
    <row r="22" spans="1:19" ht="32.25" customHeight="1" x14ac:dyDescent="0.25">
      <c r="A22" s="56" t="s">
        <v>14</v>
      </c>
      <c r="B22" s="5">
        <v>19.989999999999998</v>
      </c>
      <c r="C22" s="131">
        <v>0</v>
      </c>
      <c r="D22" s="126">
        <f>B22*C22</f>
        <v>0</v>
      </c>
      <c r="E22" s="46" t="s">
        <v>117</v>
      </c>
      <c r="F22" s="140"/>
    </row>
    <row r="23" spans="1:19" x14ac:dyDescent="0.25">
      <c r="A23" s="56" t="s">
        <v>15</v>
      </c>
      <c r="B23" s="5">
        <v>15.99</v>
      </c>
      <c r="C23" s="131">
        <v>0</v>
      </c>
      <c r="D23" s="126">
        <f>B23*C23</f>
        <v>0</v>
      </c>
      <c r="E23" s="46" t="s">
        <v>40</v>
      </c>
      <c r="F23" s="138">
        <f>F20*0.055</f>
        <v>0</v>
      </c>
      <c r="R23">
        <v>359</v>
      </c>
      <c r="S23">
        <v>179</v>
      </c>
    </row>
    <row r="24" spans="1:19" x14ac:dyDescent="0.25">
      <c r="A24" s="128" t="s">
        <v>120</v>
      </c>
      <c r="C24" s="132"/>
      <c r="D24" s="125"/>
      <c r="R24">
        <v>199</v>
      </c>
      <c r="S24">
        <v>99</v>
      </c>
    </row>
    <row r="25" spans="1:19" x14ac:dyDescent="0.25">
      <c r="A25" s="123" t="s">
        <v>119</v>
      </c>
      <c r="B25" s="124">
        <v>3</v>
      </c>
      <c r="C25" s="165">
        <v>0</v>
      </c>
      <c r="D25" s="127">
        <f>(C25*B25)</f>
        <v>0</v>
      </c>
      <c r="R25">
        <v>219</v>
      </c>
      <c r="S25">
        <v>109</v>
      </c>
    </row>
    <row r="26" spans="1:19" x14ac:dyDescent="0.25">
      <c r="A26" s="133"/>
      <c r="B26" s="134"/>
      <c r="C26" s="135"/>
      <c r="D26" s="136"/>
    </row>
    <row r="27" spans="1:19" ht="24" x14ac:dyDescent="0.3">
      <c r="A27" s="65" t="s">
        <v>18</v>
      </c>
      <c r="B27" s="55" t="s">
        <v>22</v>
      </c>
      <c r="C27" s="66" t="s">
        <v>24</v>
      </c>
      <c r="D27" s="67"/>
      <c r="E27" s="50"/>
      <c r="F27" s="42"/>
      <c r="R27">
        <v>249</v>
      </c>
      <c r="S27">
        <v>129</v>
      </c>
    </row>
    <row r="28" spans="1:19" ht="27" x14ac:dyDescent="0.3">
      <c r="A28" s="68" t="s">
        <v>23</v>
      </c>
      <c r="B28" s="11" t="s">
        <v>19</v>
      </c>
      <c r="C28" s="11" t="s">
        <v>20</v>
      </c>
      <c r="D28" s="21" t="s">
        <v>21</v>
      </c>
      <c r="E28" s="51" t="s">
        <v>11</v>
      </c>
      <c r="F28" s="42"/>
      <c r="R28">
        <v>22.99</v>
      </c>
    </row>
    <row r="29" spans="1:19" ht="18.75" x14ac:dyDescent="0.3">
      <c r="A29" s="69" t="s">
        <v>60</v>
      </c>
      <c r="B29" s="22"/>
      <c r="C29" s="24"/>
      <c r="D29" s="91"/>
      <c r="E29" s="141">
        <f>(B29*R23)+(C29*S23)</f>
        <v>0</v>
      </c>
      <c r="F29" s="42"/>
      <c r="R29">
        <v>249</v>
      </c>
      <c r="S29">
        <v>129</v>
      </c>
    </row>
    <row r="30" spans="1:19" ht="18.75" x14ac:dyDescent="0.3">
      <c r="A30" s="70" t="s">
        <v>59</v>
      </c>
      <c r="B30" s="23"/>
      <c r="C30" s="24"/>
      <c r="D30" s="91"/>
      <c r="E30" s="141">
        <f>(B30*R24)+(C30*S24)</f>
        <v>0</v>
      </c>
      <c r="F30" s="42"/>
      <c r="R30">
        <v>199</v>
      </c>
      <c r="S30">
        <v>99</v>
      </c>
    </row>
    <row r="31" spans="1:19" ht="18.75" x14ac:dyDescent="0.3">
      <c r="A31" s="70" t="s">
        <v>61</v>
      </c>
      <c r="B31" s="23"/>
      <c r="C31" s="24"/>
      <c r="D31" s="91"/>
      <c r="E31" s="141">
        <f>(B31*R25)+(C31*S25)</f>
        <v>0</v>
      </c>
      <c r="F31" s="42"/>
    </row>
    <row r="32" spans="1:19" ht="30.75" customHeight="1" x14ac:dyDescent="0.3">
      <c r="A32" s="70" t="s">
        <v>64</v>
      </c>
      <c r="B32" s="23"/>
      <c r="C32" s="24"/>
      <c r="D32" s="91"/>
      <c r="E32" s="141">
        <f>(B32*R27)+(C32*S27)</f>
        <v>0</v>
      </c>
      <c r="F32" s="42"/>
    </row>
    <row r="33" spans="1:19" ht="18.75" x14ac:dyDescent="0.3">
      <c r="A33" s="70" t="s">
        <v>62</v>
      </c>
      <c r="B33" s="92"/>
      <c r="C33" s="91"/>
      <c r="D33" s="24"/>
      <c r="E33" s="141">
        <f>D33*R28</f>
        <v>0</v>
      </c>
      <c r="F33" s="42"/>
    </row>
    <row r="34" spans="1:19" ht="18.75" x14ac:dyDescent="0.3">
      <c r="A34" s="71" t="s">
        <v>65</v>
      </c>
      <c r="B34" s="23"/>
      <c r="C34" s="24"/>
      <c r="D34" s="91"/>
      <c r="E34" s="141">
        <f>(B34*R29)+(C34*S29)</f>
        <v>0</v>
      </c>
      <c r="F34" s="42"/>
      <c r="R34">
        <v>80</v>
      </c>
      <c r="S34">
        <v>40</v>
      </c>
    </row>
    <row r="35" spans="1:19" ht="18.75" x14ac:dyDescent="0.3">
      <c r="A35" s="72" t="s">
        <v>63</v>
      </c>
      <c r="B35" s="25"/>
      <c r="C35" s="24"/>
      <c r="D35" s="91"/>
      <c r="E35" s="141">
        <f>(B35*R30)+(C35*S30)</f>
        <v>0</v>
      </c>
      <c r="F35" s="42"/>
      <c r="R35">
        <v>120</v>
      </c>
      <c r="S35">
        <v>60</v>
      </c>
    </row>
    <row r="36" spans="1:19" ht="23.25" x14ac:dyDescent="0.25">
      <c r="A36" s="73"/>
      <c r="B36" s="96" t="s">
        <v>22</v>
      </c>
      <c r="C36" s="97" t="s">
        <v>24</v>
      </c>
      <c r="D36" s="52"/>
      <c r="E36" s="52"/>
      <c r="F36" s="42"/>
      <c r="R36">
        <v>99</v>
      </c>
      <c r="S36">
        <v>50</v>
      </c>
    </row>
    <row r="37" spans="1:19" ht="27" x14ac:dyDescent="0.3">
      <c r="A37" s="74" t="s">
        <v>25</v>
      </c>
      <c r="B37" s="98" t="s">
        <v>19</v>
      </c>
      <c r="C37" s="99" t="s">
        <v>20</v>
      </c>
      <c r="D37" s="100" t="s">
        <v>28</v>
      </c>
      <c r="E37" s="53" t="s">
        <v>11</v>
      </c>
      <c r="F37" s="42"/>
      <c r="R37">
        <v>99</v>
      </c>
      <c r="S37">
        <v>50</v>
      </c>
    </row>
    <row r="38" spans="1:19" ht="15.75" x14ac:dyDescent="0.25">
      <c r="A38" s="75" t="s">
        <v>26</v>
      </c>
      <c r="B38" s="2"/>
      <c r="C38" s="3"/>
      <c r="D38" s="95"/>
      <c r="E38" s="54"/>
      <c r="F38" s="42"/>
      <c r="R38">
        <v>80</v>
      </c>
      <c r="S38">
        <v>40</v>
      </c>
    </row>
    <row r="39" spans="1:19" ht="18.75" x14ac:dyDescent="0.3">
      <c r="A39" s="70" t="s">
        <v>66</v>
      </c>
      <c r="B39" s="23"/>
      <c r="C39" s="33"/>
      <c r="D39" s="95"/>
      <c r="E39" s="142">
        <f>(B39*R34)+(C39*S34)</f>
        <v>0</v>
      </c>
      <c r="F39" s="42"/>
    </row>
    <row r="40" spans="1:19" ht="18.75" x14ac:dyDescent="0.3">
      <c r="A40" s="70" t="s">
        <v>67</v>
      </c>
      <c r="B40" s="23"/>
      <c r="C40" s="33"/>
      <c r="D40" s="95"/>
      <c r="E40" s="142">
        <f>(B40*R35)+(C40*S35)</f>
        <v>0</v>
      </c>
      <c r="F40" s="42"/>
      <c r="R40">
        <v>70</v>
      </c>
      <c r="S40">
        <v>35</v>
      </c>
    </row>
    <row r="41" spans="1:19" ht="18.75" x14ac:dyDescent="0.3">
      <c r="A41" s="70" t="s">
        <v>68</v>
      </c>
      <c r="B41" s="23"/>
      <c r="C41" s="33"/>
      <c r="D41" s="95"/>
      <c r="E41" s="142">
        <f>(B41*R36)+(C41*S36)</f>
        <v>0</v>
      </c>
      <c r="F41" s="42"/>
      <c r="R41">
        <v>70</v>
      </c>
      <c r="S41">
        <v>35</v>
      </c>
    </row>
    <row r="42" spans="1:19" ht="18.75" x14ac:dyDescent="0.3">
      <c r="A42" s="70" t="s">
        <v>69</v>
      </c>
      <c r="B42" s="23"/>
      <c r="C42" s="33"/>
      <c r="D42" s="95"/>
      <c r="E42" s="142">
        <f>(B42*R37)+(C42*S37)</f>
        <v>0</v>
      </c>
      <c r="F42" s="42"/>
      <c r="R42">
        <v>80</v>
      </c>
      <c r="S42">
        <v>40</v>
      </c>
    </row>
    <row r="43" spans="1:19" ht="18.75" x14ac:dyDescent="0.3">
      <c r="A43" s="70" t="s">
        <v>70</v>
      </c>
      <c r="B43" s="23"/>
      <c r="C43" s="33"/>
      <c r="D43" s="95"/>
      <c r="E43" s="142">
        <f>(B43*R38)+(C43*S38)</f>
        <v>0</v>
      </c>
      <c r="F43" s="42"/>
      <c r="R43">
        <v>120</v>
      </c>
      <c r="S43">
        <v>60</v>
      </c>
    </row>
    <row r="44" spans="1:19" ht="15.75" x14ac:dyDescent="0.25">
      <c r="A44" s="76" t="s">
        <v>27</v>
      </c>
      <c r="B44" s="23"/>
      <c r="C44" s="24"/>
      <c r="D44" s="34"/>
      <c r="E44" s="143"/>
      <c r="F44" s="42"/>
    </row>
    <row r="45" spans="1:19" ht="18.75" x14ac:dyDescent="0.3">
      <c r="A45" s="70" t="s">
        <v>71</v>
      </c>
      <c r="B45" s="23"/>
      <c r="C45" s="33"/>
      <c r="D45" s="95"/>
      <c r="E45" s="142">
        <f>(B45*R40)+(C45*S40)</f>
        <v>0</v>
      </c>
      <c r="F45" s="42"/>
    </row>
    <row r="46" spans="1:19" ht="42" customHeight="1" x14ac:dyDescent="0.3">
      <c r="A46" s="70" t="s">
        <v>72</v>
      </c>
      <c r="B46" s="23"/>
      <c r="C46" s="33"/>
      <c r="D46" s="95"/>
      <c r="E46" s="142">
        <f>(B46*R41)+(C46*S41)</f>
        <v>0</v>
      </c>
      <c r="F46" s="42"/>
    </row>
    <row r="47" spans="1:19" ht="18.75" x14ac:dyDescent="0.3">
      <c r="A47" s="70" t="s">
        <v>73</v>
      </c>
      <c r="B47" s="23"/>
      <c r="C47" s="33"/>
      <c r="D47" s="95"/>
      <c r="E47" s="142">
        <f>(B47*R42)+(C47*S42)</f>
        <v>0</v>
      </c>
      <c r="F47" s="42"/>
      <c r="R47">
        <v>65</v>
      </c>
    </row>
    <row r="48" spans="1:19" ht="18.75" x14ac:dyDescent="0.3">
      <c r="A48" s="70" t="s">
        <v>74</v>
      </c>
      <c r="B48" s="35"/>
      <c r="C48" s="36"/>
      <c r="D48" s="95"/>
      <c r="E48" s="142">
        <f>(B48*R43)+(C48*S43)</f>
        <v>0</v>
      </c>
      <c r="F48" s="42"/>
      <c r="R48">
        <v>49</v>
      </c>
    </row>
    <row r="49" spans="1:18" ht="18.75" x14ac:dyDescent="0.3">
      <c r="A49" s="77" t="s">
        <v>75</v>
      </c>
      <c r="B49" s="94"/>
      <c r="C49" s="93"/>
      <c r="D49" s="15"/>
      <c r="E49" s="143">
        <f>D49*65</f>
        <v>0</v>
      </c>
      <c r="F49" s="42"/>
      <c r="R49">
        <v>59</v>
      </c>
    </row>
    <row r="50" spans="1:18" x14ac:dyDescent="0.25">
      <c r="A50" s="73"/>
      <c r="B50" s="20"/>
      <c r="C50" s="20"/>
      <c r="D50" s="10"/>
      <c r="E50" s="55"/>
      <c r="F50" s="42"/>
      <c r="R50">
        <v>49</v>
      </c>
    </row>
    <row r="51" spans="1:18" ht="39.75" x14ac:dyDescent="0.3">
      <c r="A51" s="78" t="s">
        <v>18</v>
      </c>
      <c r="B51" s="101" t="s">
        <v>29</v>
      </c>
      <c r="C51" s="101" t="s">
        <v>43</v>
      </c>
      <c r="D51" s="102" t="s">
        <v>44</v>
      </c>
      <c r="E51" s="102" t="s">
        <v>30</v>
      </c>
      <c r="F51" s="53" t="s">
        <v>11</v>
      </c>
      <c r="R51">
        <v>39</v>
      </c>
    </row>
    <row r="52" spans="1:18" ht="18.75" x14ac:dyDescent="0.3">
      <c r="A52" s="79" t="s">
        <v>77</v>
      </c>
      <c r="B52" s="26"/>
      <c r="C52" s="103"/>
      <c r="D52" s="103"/>
      <c r="E52" s="108"/>
      <c r="F52" s="144">
        <f>B52*R47</f>
        <v>0</v>
      </c>
    </row>
    <row r="53" spans="1:18" ht="18.75" x14ac:dyDescent="0.3">
      <c r="A53" s="79" t="s">
        <v>78</v>
      </c>
      <c r="B53" s="104"/>
      <c r="C53" s="15"/>
      <c r="D53" s="103"/>
      <c r="E53" s="108"/>
      <c r="F53" s="144">
        <f>C53*R48</f>
        <v>0</v>
      </c>
    </row>
    <row r="54" spans="1:18" ht="18.75" x14ac:dyDescent="0.3">
      <c r="A54" s="79" t="s">
        <v>79</v>
      </c>
      <c r="B54" s="104"/>
      <c r="C54" s="15"/>
      <c r="D54" s="103"/>
      <c r="E54" s="108"/>
      <c r="F54" s="144">
        <f>C54*R49</f>
        <v>0</v>
      </c>
      <c r="R54">
        <v>7.99</v>
      </c>
    </row>
    <row r="55" spans="1:18" ht="18.75" x14ac:dyDescent="0.3">
      <c r="A55" s="77" t="s">
        <v>76</v>
      </c>
      <c r="B55" s="104"/>
      <c r="C55" s="103"/>
      <c r="D55" s="106"/>
      <c r="E55" s="109"/>
      <c r="F55" s="145">
        <f>D55*R50</f>
        <v>0</v>
      </c>
      <c r="R55">
        <v>9.99</v>
      </c>
    </row>
    <row r="56" spans="1:18" ht="18.75" x14ac:dyDescent="0.3">
      <c r="A56" s="80" t="s">
        <v>80</v>
      </c>
      <c r="B56" s="104"/>
      <c r="C56" s="103"/>
      <c r="D56" s="105"/>
      <c r="E56" s="107"/>
      <c r="F56" s="146">
        <f>E56*R51</f>
        <v>0</v>
      </c>
      <c r="R56">
        <v>45</v>
      </c>
    </row>
    <row r="57" spans="1:18" x14ac:dyDescent="0.25">
      <c r="A57" s="81"/>
      <c r="B57" s="12"/>
      <c r="C57" s="13"/>
      <c r="D57" s="13"/>
      <c r="E57" s="7"/>
      <c r="F57" s="7"/>
      <c r="R57">
        <v>22.5</v>
      </c>
    </row>
    <row r="58" spans="1:18" ht="29.25" customHeight="1" x14ac:dyDescent="0.3">
      <c r="A58" s="82" t="s">
        <v>107</v>
      </c>
      <c r="B58" s="32" t="s">
        <v>111</v>
      </c>
      <c r="C58" s="30" t="s">
        <v>112</v>
      </c>
      <c r="D58" s="30" t="s">
        <v>114</v>
      </c>
      <c r="E58" s="31" t="s">
        <v>113</v>
      </c>
      <c r="F58" s="1" t="s">
        <v>11</v>
      </c>
    </row>
    <row r="59" spans="1:18" ht="18.75" x14ac:dyDescent="0.3">
      <c r="A59" s="83" t="s">
        <v>108</v>
      </c>
      <c r="B59" s="112"/>
      <c r="C59" s="103"/>
      <c r="D59" s="103"/>
      <c r="E59" s="108"/>
      <c r="F59" s="147">
        <f>B59*R54</f>
        <v>0</v>
      </c>
    </row>
    <row r="60" spans="1:18" ht="18.75" x14ac:dyDescent="0.3">
      <c r="A60" s="111" t="s">
        <v>109</v>
      </c>
      <c r="B60" s="104"/>
      <c r="C60" s="114"/>
      <c r="D60" s="103"/>
      <c r="E60" s="108"/>
      <c r="F60" s="147">
        <f>C60*R55</f>
        <v>0</v>
      </c>
    </row>
    <row r="61" spans="1:18" ht="18.75" x14ac:dyDescent="0.3">
      <c r="A61" s="111" t="s">
        <v>110</v>
      </c>
      <c r="B61" s="104"/>
      <c r="C61" s="103"/>
      <c r="D61" s="113"/>
      <c r="E61" s="110"/>
      <c r="F61" s="148">
        <f>(D61*R56)+(E61*R57)</f>
        <v>0</v>
      </c>
    </row>
    <row r="62" spans="1:18" x14ac:dyDescent="0.25">
      <c r="A62" s="81"/>
      <c r="B62" s="12"/>
      <c r="C62" s="13"/>
      <c r="D62" s="13"/>
      <c r="E62" s="7"/>
      <c r="F62" s="7"/>
    </row>
    <row r="63" spans="1:18" ht="27" x14ac:dyDescent="0.3">
      <c r="A63" s="78" t="s">
        <v>45</v>
      </c>
      <c r="B63" s="101" t="s">
        <v>81</v>
      </c>
      <c r="C63" s="101" t="s">
        <v>51</v>
      </c>
      <c r="D63" s="115" t="s">
        <v>52</v>
      </c>
      <c r="E63" s="116" t="s">
        <v>11</v>
      </c>
      <c r="F63" s="6"/>
    </row>
    <row r="64" spans="1:18" ht="15.75" x14ac:dyDescent="0.25">
      <c r="A64" s="84"/>
      <c r="B64" s="117">
        <v>8</v>
      </c>
      <c r="C64" s="118">
        <v>15</v>
      </c>
      <c r="D64" s="118">
        <v>30</v>
      </c>
      <c r="E64" s="119"/>
      <c r="F64" s="6"/>
    </row>
    <row r="65" spans="1:6" ht="18.75" x14ac:dyDescent="0.3">
      <c r="A65" s="85" t="s">
        <v>46</v>
      </c>
      <c r="B65" s="26"/>
      <c r="C65" s="15"/>
      <c r="D65" s="15"/>
      <c r="E65" s="146">
        <f>(B65*$B$64)+(C65*$C$64)+($D$64*D65)</f>
        <v>0</v>
      </c>
      <c r="F65" s="6"/>
    </row>
    <row r="66" spans="1:6" ht="18.75" x14ac:dyDescent="0.3">
      <c r="A66" s="85" t="s">
        <v>47</v>
      </c>
      <c r="B66" s="26"/>
      <c r="C66" s="15"/>
      <c r="D66" s="15"/>
      <c r="E66" s="146">
        <f>(B66*$B$64)+(C66*$C$64)+($D$64*D66)</f>
        <v>0</v>
      </c>
      <c r="F66" s="6"/>
    </row>
    <row r="67" spans="1:6" ht="18.75" x14ac:dyDescent="0.3">
      <c r="A67" s="85" t="s">
        <v>48</v>
      </c>
      <c r="B67" s="26"/>
      <c r="C67" s="15"/>
      <c r="D67" s="15"/>
      <c r="E67" s="146">
        <f>(B67*$B$64)+(C67*$C$64)+($D$64*D67)</f>
        <v>0</v>
      </c>
      <c r="F67" s="6"/>
    </row>
    <row r="68" spans="1:6" ht="18.75" x14ac:dyDescent="0.3">
      <c r="A68" s="85" t="s">
        <v>49</v>
      </c>
      <c r="B68" s="26"/>
      <c r="C68" s="15"/>
      <c r="D68" s="15"/>
      <c r="E68" s="146">
        <f>(B68*$B$64)+(C68*$C$64)+($D$64*D68)</f>
        <v>0</v>
      </c>
      <c r="F68" s="6"/>
    </row>
    <row r="69" spans="1:6" ht="18.75" x14ac:dyDescent="0.3">
      <c r="A69" s="85" t="s">
        <v>50</v>
      </c>
      <c r="B69" s="26"/>
      <c r="C69" s="15"/>
      <c r="D69" s="15"/>
      <c r="E69" s="146">
        <f>(B69*$B$64)+(C69*$C$64)+($D$64*D69)</f>
        <v>0</v>
      </c>
      <c r="F69" s="6"/>
    </row>
    <row r="70" spans="1:6" ht="15.75" x14ac:dyDescent="0.25">
      <c r="A70" s="86"/>
      <c r="B70" s="120" t="s">
        <v>11</v>
      </c>
      <c r="C70" s="10"/>
      <c r="D70" s="10"/>
      <c r="E70" s="6"/>
      <c r="F70" s="6"/>
    </row>
    <row r="71" spans="1:6" ht="15.75" x14ac:dyDescent="0.25">
      <c r="A71" s="87" t="s">
        <v>42</v>
      </c>
      <c r="B71" s="28"/>
      <c r="C71" s="10"/>
      <c r="D71" s="10"/>
      <c r="E71" s="6"/>
      <c r="F71" s="6"/>
    </row>
    <row r="72" spans="1:6" x14ac:dyDescent="0.25">
      <c r="A72" s="73"/>
      <c r="B72" s="27"/>
      <c r="C72" s="10"/>
      <c r="D72" s="10"/>
      <c r="E72" s="6"/>
      <c r="F72" s="6"/>
    </row>
    <row r="73" spans="1:6" x14ac:dyDescent="0.25">
      <c r="A73" s="73"/>
      <c r="B73" s="27"/>
      <c r="C73" s="10"/>
      <c r="D73" s="10"/>
      <c r="E73" s="6"/>
      <c r="F73" s="6"/>
    </row>
    <row r="74" spans="1:6" ht="18.75" x14ac:dyDescent="0.3">
      <c r="A74" s="78" t="s">
        <v>2</v>
      </c>
      <c r="B74" s="8" t="s">
        <v>0</v>
      </c>
      <c r="C74" s="9" t="s">
        <v>1</v>
      </c>
      <c r="D74" s="9" t="s">
        <v>11</v>
      </c>
    </row>
    <row r="75" spans="1:6" x14ac:dyDescent="0.25">
      <c r="A75" s="70"/>
      <c r="B75" s="149"/>
      <c r="C75" s="150"/>
      <c r="D75" s="163"/>
    </row>
    <row r="76" spans="1:6" ht="15.75" x14ac:dyDescent="0.25">
      <c r="A76" s="88" t="s">
        <v>3</v>
      </c>
      <c r="B76" s="151"/>
      <c r="C76" s="150"/>
      <c r="D76" s="163"/>
    </row>
    <row r="77" spans="1:6" ht="15.75" x14ac:dyDescent="0.25">
      <c r="A77" s="88"/>
      <c r="B77" s="151"/>
      <c r="C77" s="150"/>
      <c r="D77" s="163"/>
    </row>
    <row r="78" spans="1:6" ht="15.75" x14ac:dyDescent="0.25">
      <c r="A78" s="88"/>
      <c r="B78" s="151"/>
      <c r="C78" s="150"/>
      <c r="D78" s="163"/>
    </row>
    <row r="79" spans="1:6" ht="15.75" x14ac:dyDescent="0.25">
      <c r="A79" s="88" t="s">
        <v>4</v>
      </c>
      <c r="B79" s="151"/>
      <c r="C79" s="150"/>
      <c r="D79" s="163"/>
    </row>
    <row r="80" spans="1:6" ht="15.75" x14ac:dyDescent="0.25">
      <c r="A80" s="88" t="s">
        <v>5</v>
      </c>
      <c r="B80" s="151"/>
      <c r="C80" s="150"/>
      <c r="D80" s="163"/>
    </row>
    <row r="81" spans="1:4" ht="15.75" x14ac:dyDescent="0.25">
      <c r="A81" s="88"/>
      <c r="B81" s="152"/>
      <c r="C81" s="150"/>
      <c r="D81" s="163"/>
    </row>
    <row r="82" spans="1:4" ht="15.75" x14ac:dyDescent="0.25">
      <c r="A82" s="88" t="s">
        <v>6</v>
      </c>
      <c r="B82" s="152"/>
      <c r="C82" s="150"/>
      <c r="D82" s="163"/>
    </row>
    <row r="83" spans="1:4" ht="15.75" x14ac:dyDescent="0.25">
      <c r="A83" s="88" t="s">
        <v>103</v>
      </c>
      <c r="B83" s="153">
        <v>2</v>
      </c>
      <c r="C83" s="150"/>
      <c r="D83" s="141">
        <f t="shared" ref="D83:D87" si="0">B83*C83</f>
        <v>0</v>
      </c>
    </row>
    <row r="84" spans="1:4" ht="15.75" x14ac:dyDescent="0.25">
      <c r="A84" s="88" t="s">
        <v>104</v>
      </c>
      <c r="B84" s="153">
        <v>2</v>
      </c>
      <c r="C84" s="150"/>
      <c r="D84" s="141">
        <f t="shared" si="0"/>
        <v>0</v>
      </c>
    </row>
    <row r="85" spans="1:4" ht="15.75" x14ac:dyDescent="0.25">
      <c r="A85" s="88" t="s">
        <v>105</v>
      </c>
      <c r="B85" s="153">
        <v>2</v>
      </c>
      <c r="C85" s="150"/>
      <c r="D85" s="141">
        <f t="shared" si="0"/>
        <v>0</v>
      </c>
    </row>
    <row r="86" spans="1:4" ht="15.75" x14ac:dyDescent="0.25">
      <c r="A86" s="88" t="s">
        <v>118</v>
      </c>
      <c r="B86" s="153">
        <v>1</v>
      </c>
      <c r="C86" s="150"/>
      <c r="D86" s="141"/>
    </row>
    <row r="87" spans="1:4" ht="15.75" x14ac:dyDescent="0.25">
      <c r="A87" s="88" t="s">
        <v>7</v>
      </c>
      <c r="B87" s="153">
        <v>5</v>
      </c>
      <c r="C87" s="150"/>
      <c r="D87" s="141">
        <f t="shared" si="0"/>
        <v>0</v>
      </c>
    </row>
    <row r="88" spans="1:4" ht="15.75" x14ac:dyDescent="0.25">
      <c r="A88" s="88"/>
      <c r="B88" s="153"/>
      <c r="C88" s="150"/>
      <c r="D88" s="163"/>
    </row>
    <row r="89" spans="1:4" ht="15.75" x14ac:dyDescent="0.25">
      <c r="A89" s="88" t="s">
        <v>95</v>
      </c>
      <c r="B89" s="153"/>
      <c r="C89" s="150"/>
      <c r="D89" s="163"/>
    </row>
    <row r="90" spans="1:4" ht="15.75" x14ac:dyDescent="0.25">
      <c r="A90" s="88" t="s">
        <v>96</v>
      </c>
      <c r="B90" s="153">
        <v>10</v>
      </c>
      <c r="C90" s="150"/>
      <c r="D90" s="141">
        <f t="shared" ref="D90:D96" si="1">B90*C90</f>
        <v>0</v>
      </c>
    </row>
    <row r="91" spans="1:4" ht="15.75" x14ac:dyDescent="0.25">
      <c r="A91" s="88" t="s">
        <v>97</v>
      </c>
      <c r="B91" s="153">
        <v>10</v>
      </c>
      <c r="C91" s="150"/>
      <c r="D91" s="141">
        <f t="shared" si="1"/>
        <v>0</v>
      </c>
    </row>
    <row r="92" spans="1:4" ht="15.75" x14ac:dyDescent="0.25">
      <c r="A92" s="88" t="s">
        <v>99</v>
      </c>
      <c r="B92" s="153">
        <v>10</v>
      </c>
      <c r="C92" s="150"/>
      <c r="D92" s="141">
        <f t="shared" si="1"/>
        <v>0</v>
      </c>
    </row>
    <row r="93" spans="1:4" ht="15.75" x14ac:dyDescent="0.25">
      <c r="A93" s="88" t="s">
        <v>98</v>
      </c>
      <c r="B93" s="153">
        <v>11</v>
      </c>
      <c r="C93" s="150"/>
      <c r="D93" s="141">
        <f t="shared" si="1"/>
        <v>0</v>
      </c>
    </row>
    <row r="94" spans="1:4" ht="15.75" x14ac:dyDescent="0.25">
      <c r="A94" s="88" t="s">
        <v>100</v>
      </c>
      <c r="B94" s="153">
        <v>11</v>
      </c>
      <c r="C94" s="150"/>
      <c r="D94" s="141">
        <f t="shared" si="1"/>
        <v>0</v>
      </c>
    </row>
    <row r="95" spans="1:4" ht="15.75" x14ac:dyDescent="0.25">
      <c r="A95" s="88" t="s">
        <v>101</v>
      </c>
      <c r="B95" s="153">
        <v>10</v>
      </c>
      <c r="C95" s="150"/>
      <c r="D95" s="141">
        <f t="shared" si="1"/>
        <v>0</v>
      </c>
    </row>
    <row r="96" spans="1:4" ht="15.75" x14ac:dyDescent="0.25">
      <c r="A96" s="88" t="s">
        <v>102</v>
      </c>
      <c r="B96" s="153">
        <v>11</v>
      </c>
      <c r="C96" s="150"/>
      <c r="D96" s="141">
        <f t="shared" si="1"/>
        <v>0</v>
      </c>
    </row>
    <row r="97" spans="1:4" ht="15.75" x14ac:dyDescent="0.25">
      <c r="A97" s="88"/>
      <c r="B97" s="153"/>
      <c r="C97" s="150"/>
      <c r="D97" s="163"/>
    </row>
    <row r="98" spans="1:4" ht="15.75" x14ac:dyDescent="0.25">
      <c r="A98" s="88" t="s">
        <v>82</v>
      </c>
      <c r="B98" s="154"/>
      <c r="C98" s="150"/>
      <c r="D98" s="163"/>
    </row>
    <row r="99" spans="1:4" ht="15.75" x14ac:dyDescent="0.25">
      <c r="A99" s="88" t="s">
        <v>83</v>
      </c>
      <c r="B99" s="154">
        <v>20</v>
      </c>
      <c r="C99" s="155"/>
      <c r="D99" s="141">
        <f>B99*C99</f>
        <v>0</v>
      </c>
    </row>
    <row r="100" spans="1:4" ht="15.75" x14ac:dyDescent="0.25">
      <c r="A100" s="88" t="s">
        <v>84</v>
      </c>
      <c r="B100" s="154">
        <v>28</v>
      </c>
      <c r="C100" s="155"/>
      <c r="D100" s="141">
        <f t="shared" ref="D100:D103" si="2">B100*C100</f>
        <v>0</v>
      </c>
    </row>
    <row r="101" spans="1:4" ht="15.75" x14ac:dyDescent="0.25">
      <c r="A101" s="88" t="s">
        <v>85</v>
      </c>
      <c r="B101" s="154">
        <v>11</v>
      </c>
      <c r="C101" s="155"/>
      <c r="D101" s="141">
        <f t="shared" si="2"/>
        <v>0</v>
      </c>
    </row>
    <row r="102" spans="1:4" ht="15.75" x14ac:dyDescent="0.25">
      <c r="A102" s="88" t="s">
        <v>86</v>
      </c>
      <c r="B102" s="154">
        <v>13</v>
      </c>
      <c r="C102" s="155"/>
      <c r="D102" s="141">
        <f t="shared" si="2"/>
        <v>0</v>
      </c>
    </row>
    <row r="103" spans="1:4" ht="15.75" x14ac:dyDescent="0.25">
      <c r="A103" s="88" t="s">
        <v>87</v>
      </c>
      <c r="B103" s="154">
        <v>13</v>
      </c>
      <c r="C103" s="155"/>
      <c r="D103" s="141">
        <f t="shared" si="2"/>
        <v>0</v>
      </c>
    </row>
    <row r="104" spans="1:4" ht="15.75" x14ac:dyDescent="0.25">
      <c r="A104" s="88"/>
      <c r="B104" s="154"/>
      <c r="C104" s="150"/>
      <c r="D104" s="163"/>
    </row>
    <row r="105" spans="1:4" ht="15.75" x14ac:dyDescent="0.25">
      <c r="A105" s="88" t="s">
        <v>88</v>
      </c>
      <c r="B105" s="154"/>
      <c r="C105" s="150"/>
      <c r="D105" s="163"/>
    </row>
    <row r="106" spans="1:4" ht="15.75" x14ac:dyDescent="0.25">
      <c r="A106" s="88" t="s">
        <v>89</v>
      </c>
      <c r="B106" s="154">
        <v>2</v>
      </c>
      <c r="C106" s="150"/>
      <c r="D106" s="141">
        <f t="shared" ref="D106:D109" si="3">B106*C106</f>
        <v>0</v>
      </c>
    </row>
    <row r="107" spans="1:4" ht="15.75" x14ac:dyDescent="0.25">
      <c r="A107" s="88" t="s">
        <v>90</v>
      </c>
      <c r="B107" s="154">
        <v>2</v>
      </c>
      <c r="C107" s="150"/>
      <c r="D107" s="141">
        <f t="shared" si="3"/>
        <v>0</v>
      </c>
    </row>
    <row r="108" spans="1:4" ht="15.75" x14ac:dyDescent="0.25">
      <c r="A108" s="89" t="s">
        <v>91</v>
      </c>
      <c r="B108" s="156">
        <v>2</v>
      </c>
      <c r="C108" s="157"/>
      <c r="D108" s="141">
        <f t="shared" si="3"/>
        <v>0</v>
      </c>
    </row>
    <row r="109" spans="1:4" ht="15.75" x14ac:dyDescent="0.25">
      <c r="A109" s="87" t="s">
        <v>92</v>
      </c>
      <c r="B109" s="158">
        <v>4</v>
      </c>
      <c r="C109" s="159"/>
      <c r="D109" s="141">
        <f t="shared" si="3"/>
        <v>0</v>
      </c>
    </row>
    <row r="110" spans="1:4" x14ac:dyDescent="0.25">
      <c r="A110" s="73"/>
      <c r="B110" s="160"/>
      <c r="C110" s="161"/>
      <c r="D110" s="162">
        <f>SUM(D75:D109)</f>
        <v>0</v>
      </c>
    </row>
    <row r="111" spans="1:4" x14ac:dyDescent="0.25">
      <c r="A111" s="90" t="s">
        <v>8</v>
      </c>
      <c r="B111" s="121" t="s">
        <v>9</v>
      </c>
      <c r="C111" s="29" t="s">
        <v>116</v>
      </c>
      <c r="D111" s="51" t="s">
        <v>11</v>
      </c>
    </row>
    <row r="112" spans="1:4" ht="15.75" x14ac:dyDescent="0.25">
      <c r="A112" s="88" t="s">
        <v>10</v>
      </c>
      <c r="B112" s="164" t="s">
        <v>94</v>
      </c>
      <c r="C112" s="155"/>
      <c r="D112" s="141">
        <f>C112*25</f>
        <v>0</v>
      </c>
    </row>
    <row r="113" spans="1:4" ht="15.75" x14ac:dyDescent="0.25">
      <c r="A113" s="88" t="s">
        <v>93</v>
      </c>
      <c r="B113" s="154">
        <v>70</v>
      </c>
      <c r="C113" s="155"/>
      <c r="D113" s="141">
        <f>B113*C113</f>
        <v>0</v>
      </c>
    </row>
  </sheetData>
  <sheetProtection algorithmName="SHA-512" hashValue="1HhNgUCicbw5vajxJiilkQ3u+bM7qJUKN9DKO7BmxGlPdvzNgEJsnxKEWEyGdW2tJpKFvXwEVZK+Yp7UEHU4Ng==" saltValue="OOhCMzmOoF6l4xqEOWET1g==" spinCount="100000" sheet="1" objects="1" scenarios="1" selectLockedCells="1"/>
  <pageMargins left="1" right="0" top="0" bottom="0" header="0.05" footer="0.05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Worksheet</vt:lpstr>
      <vt:lpstr>Worksheet!Print_Area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 Chrusciel</dc:creator>
  <cp:lastModifiedBy>Wayne Chrusciel</cp:lastModifiedBy>
  <cp:lastPrinted>2022-01-23T20:39:01Z</cp:lastPrinted>
  <dcterms:created xsi:type="dcterms:W3CDTF">2021-12-13T22:23:10Z</dcterms:created>
  <dcterms:modified xsi:type="dcterms:W3CDTF">2022-03-07T17:44:53Z</dcterms:modified>
</cp:coreProperties>
</file>